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0" yWindow="0" windowWidth="22860" windowHeight="17550"/>
  </bookViews>
  <sheets>
    <sheet name="ID Financijskog plana 2022. " sheetId="3" r:id="rId1"/>
  </sheets>
  <externalReferences>
    <externalReference r:id="rId2"/>
    <externalReference r:id="rId3"/>
  </externalReferences>
  <definedNames>
    <definedName name="_FiltarBaze" localSheetId="0" hidden="1">'ID Financijskog plana 2022. '!#REF!</definedName>
    <definedName name="đpđpđšpđšp" localSheetId="0">#REF!</definedName>
    <definedName name="đpđpđšpđšp">#REF!</definedName>
    <definedName name="_xlnm.Print_Area" localSheetId="0">'ID Financijskog plana 2022. '!$A$1:$F$148</definedName>
    <definedName name="SvePozicije">'[1]Sveukupno (2)'!$A:$A</definedName>
    <definedName name="t" localSheetId="0">'[2]Plan inv.''12.cto - ID 08.11.''12'!#REF!</definedName>
    <definedName name="t">'[2]Plan inv.''12.cto - ID 08.11.''12'!#REF!</definedName>
    <definedName name="Ulaganja" localSheetId="0">'[2]Plan inv.''12.cto - ID 08.11.''12'!#REF!</definedName>
    <definedName name="Ulaganja">'[2]Plan inv.''12.cto - ID 08.11.''12'!#REF!</definedName>
    <definedName name="Ulaganja_na_tuđoj_imovini" localSheetId="0">'[2]Plan inv.''12.cto - ID 08.11.''12'!#REF!</definedName>
    <definedName name="Ulaganja_na_tuđoj_imovini">'[2]Plan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" i="3" l="1"/>
  <c r="E134" i="3" s="1"/>
  <c r="E133" i="3" s="1"/>
  <c r="E61" i="3" s="1"/>
  <c r="F134" i="3"/>
  <c r="F133" i="3" s="1"/>
  <c r="F61" i="3" s="1"/>
  <c r="D134" i="3"/>
  <c r="D133" i="3" s="1"/>
  <c r="D61" i="3" s="1"/>
  <c r="E132" i="3"/>
  <c r="F131" i="3"/>
  <c r="D131" i="3"/>
  <c r="E131" i="3" s="1"/>
  <c r="E130" i="3"/>
  <c r="F129" i="3"/>
  <c r="D129" i="3"/>
  <c r="E127" i="3"/>
  <c r="F126" i="3"/>
  <c r="D126" i="3"/>
  <c r="D125" i="3" s="1"/>
  <c r="E124" i="3"/>
  <c r="E123" i="3"/>
  <c r="F122" i="3"/>
  <c r="D122" i="3"/>
  <c r="E121" i="3"/>
  <c r="E120" i="3"/>
  <c r="E119" i="3"/>
  <c r="E118" i="3"/>
  <c r="E117" i="3"/>
  <c r="F116" i="3"/>
  <c r="D116" i="3"/>
  <c r="E115" i="3"/>
  <c r="E114" i="3"/>
  <c r="F113" i="3"/>
  <c r="D113" i="3"/>
  <c r="E111" i="3"/>
  <c r="E110" i="3"/>
  <c r="F109" i="3"/>
  <c r="D109" i="3"/>
  <c r="E108" i="3"/>
  <c r="F107" i="3"/>
  <c r="D107" i="3"/>
  <c r="E106" i="3"/>
  <c r="E105" i="3"/>
  <c r="F104" i="3"/>
  <c r="D104" i="3"/>
  <c r="E103" i="3"/>
  <c r="F102" i="3"/>
  <c r="D102" i="3"/>
  <c r="E101" i="3"/>
  <c r="F100" i="3"/>
  <c r="D100" i="3"/>
  <c r="E99" i="3"/>
  <c r="E98" i="3"/>
  <c r="E97" i="3"/>
  <c r="E96" i="3"/>
  <c r="E95" i="3"/>
  <c r="F94" i="3"/>
  <c r="E94" i="3" s="1"/>
  <c r="D94" i="3"/>
  <c r="E93" i="3"/>
  <c r="E92" i="3"/>
  <c r="E91" i="3"/>
  <c r="F90" i="3"/>
  <c r="D90" i="3"/>
  <c r="E88" i="3"/>
  <c r="E87" i="3"/>
  <c r="F86" i="3"/>
  <c r="D86" i="3"/>
  <c r="E85" i="3"/>
  <c r="E84" i="3"/>
  <c r="E83" i="3"/>
  <c r="E82" i="3"/>
  <c r="F81" i="3"/>
  <c r="D81" i="3"/>
  <c r="F80" i="3"/>
  <c r="E79" i="3"/>
  <c r="F78" i="3"/>
  <c r="D78" i="3"/>
  <c r="E78" i="3" s="1"/>
  <c r="E77" i="3"/>
  <c r="E76" i="3"/>
  <c r="E75" i="3"/>
  <c r="E74" i="3"/>
  <c r="E73" i="3"/>
  <c r="F72" i="3"/>
  <c r="D72" i="3"/>
  <c r="E71" i="3"/>
  <c r="E70" i="3"/>
  <c r="E69" i="3"/>
  <c r="F68" i="3"/>
  <c r="D68" i="3"/>
  <c r="E51" i="3"/>
  <c r="E50" i="3" s="1"/>
  <c r="E49" i="3" s="1"/>
  <c r="E48" i="3" s="1"/>
  <c r="F50" i="3"/>
  <c r="F49" i="3" s="1"/>
  <c r="F48" i="3" s="1"/>
  <c r="D50" i="3"/>
  <c r="D49" i="3" s="1"/>
  <c r="D48" i="3" s="1"/>
  <c r="E47" i="3"/>
  <c r="E46" i="3" s="1"/>
  <c r="E45" i="3" s="1"/>
  <c r="E44" i="3" s="1"/>
  <c r="F46" i="3"/>
  <c r="F45" i="3" s="1"/>
  <c r="F44" i="3" s="1"/>
  <c r="D46" i="3"/>
  <c r="D45" i="3" s="1"/>
  <c r="D44" i="3" s="1"/>
  <c r="E43" i="3"/>
  <c r="E42" i="3"/>
  <c r="F41" i="3"/>
  <c r="D41" i="3"/>
  <c r="D38" i="3" s="1"/>
  <c r="D37" i="3" s="1"/>
  <c r="E40" i="3"/>
  <c r="E39" i="3" s="1"/>
  <c r="F39" i="3"/>
  <c r="D39" i="3"/>
  <c r="E36" i="3"/>
  <c r="E35" i="3" s="1"/>
  <c r="F35" i="3"/>
  <c r="D35" i="3"/>
  <c r="E34" i="3"/>
  <c r="E33" i="3" s="1"/>
  <c r="F33" i="3"/>
  <c r="F32" i="3" s="1"/>
  <c r="F31" i="3" s="1"/>
  <c r="D33" i="3"/>
  <c r="E23" i="3"/>
  <c r="F16" i="3"/>
  <c r="D16" i="3"/>
  <c r="E15" i="3"/>
  <c r="E14" i="3"/>
  <c r="F13" i="3"/>
  <c r="D13" i="3"/>
  <c r="E12" i="3"/>
  <c r="E11" i="3"/>
  <c r="E13" i="3" s="1"/>
  <c r="E109" i="3" l="1"/>
  <c r="F112" i="3"/>
  <c r="D32" i="3"/>
  <c r="D31" i="3" s="1"/>
  <c r="D112" i="3"/>
  <c r="E102" i="3"/>
  <c r="E41" i="3"/>
  <c r="E38" i="3" s="1"/>
  <c r="E37" i="3" s="1"/>
  <c r="D67" i="3"/>
  <c r="E104" i="3"/>
  <c r="E116" i="3"/>
  <c r="E86" i="3"/>
  <c r="E100" i="3"/>
  <c r="E68" i="3"/>
  <c r="E126" i="3"/>
  <c r="E125" i="3" s="1"/>
  <c r="F17" i="3"/>
  <c r="F24" i="3" s="1"/>
  <c r="E24" i="3" s="1"/>
  <c r="E16" i="3"/>
  <c r="E17" i="3" s="1"/>
  <c r="D89" i="3"/>
  <c r="D59" i="3" s="1"/>
  <c r="E32" i="3"/>
  <c r="E31" i="3" s="1"/>
  <c r="E129" i="3"/>
  <c r="D17" i="3"/>
  <c r="E72" i="3"/>
  <c r="E67" i="3" s="1"/>
  <c r="E90" i="3"/>
  <c r="F67" i="3"/>
  <c r="F125" i="3"/>
  <c r="D80" i="3"/>
  <c r="E107" i="3"/>
  <c r="E81" i="3"/>
  <c r="E80" i="3" s="1"/>
  <c r="E122" i="3"/>
  <c r="F128" i="3"/>
  <c r="D25" i="3"/>
  <c r="F38" i="3"/>
  <c r="F37" i="3" s="1"/>
  <c r="F52" i="3" s="1"/>
  <c r="F89" i="3"/>
  <c r="F59" i="3" s="1"/>
  <c r="E128" i="3"/>
  <c r="D52" i="3"/>
  <c r="D128" i="3"/>
  <c r="D60" i="3" s="1"/>
  <c r="E113" i="3"/>
  <c r="F58" i="3"/>
  <c r="E25" i="3" l="1"/>
  <c r="E89" i="3"/>
  <c r="F25" i="3"/>
  <c r="E52" i="3"/>
  <c r="E60" i="3"/>
  <c r="E112" i="3"/>
  <c r="E59" i="3" s="1"/>
  <c r="E62" i="3" s="1"/>
  <c r="D58" i="3"/>
  <c r="D62" i="3" s="1"/>
  <c r="F60" i="3"/>
  <c r="F62" i="3" s="1"/>
  <c r="E58" i="3"/>
  <c r="D136" i="3"/>
  <c r="F136" i="3"/>
  <c r="E136" i="3" l="1"/>
</calcChain>
</file>

<file path=xl/sharedStrings.xml><?xml version="1.0" encoding="utf-8"?>
<sst xmlns="http://schemas.openxmlformats.org/spreadsheetml/2006/main" count="280" uniqueCount="112">
  <si>
    <t>OPĆI DIO</t>
  </si>
  <si>
    <t>A.  RAČUN PRIHODA I RASHODA</t>
  </si>
  <si>
    <t>RAČUN PRIHODA I RASHODA</t>
  </si>
  <si>
    <t>PLAN 2022.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</si>
  <si>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</si>
  <si>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</si>
  <si>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</si>
  <si>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</si>
  <si>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</si>
  <si>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</si>
  <si>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</si>
  <si>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</si>
  <si>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VIŠAK / MANJAK</t>
  </si>
  <si>
    <t>PLAN PRIHODA PO IZVORIMA FINANCIRANJA I EKONOMSKOJ KLASIFIKACIJI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</si>
  <si>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</si>
  <si>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</si>
  <si>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</si>
  <si>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</si>
  <si>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</si>
  <si>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</si>
  <si>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</si>
  <si>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</si>
  <si>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</si>
  <si>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usluga, prihodi od donacija te povrati po protestiranim jamstvima</t>
  </si>
  <si>
    <t>Prihodi od prodaje proizvoda i robe te pruženih usluga</t>
  </si>
  <si>
    <t>IZVOR: OSTALI PRIHODI ZA POSEBNE NAMJENE</t>
  </si>
  <si>
    <t>43</t>
  </si>
  <si>
    <t>Prihodi od upravnih i administrativnih pristojbi, pristojbi po posebnim propisima i naknada</t>
  </si>
  <si>
    <t>Prihodi po posebnim propisima</t>
  </si>
  <si>
    <t>Kazne, upravne mjere i ostali prihodi</t>
  </si>
  <si>
    <t>Kazne i upravne mjere</t>
  </si>
  <si>
    <t>Ostali prihodi</t>
  </si>
  <si>
    <t>IZVOR: OSTALE POMOĆI I DAROVNICE</t>
  </si>
  <si>
    <t>52</t>
  </si>
  <si>
    <t>Pomoći iz inozemstva i od subjekata unutar općeg proračuna</t>
  </si>
  <si>
    <t>Pomoći od izvanproračunskih korisnika</t>
  </si>
  <si>
    <t>UKUPNO PRIHODI I PRIMICI</t>
  </si>
  <si>
    <t>PLAN RASHODA PO IZVORIMA FINANCIRANJA I EKONOMSKOJ KLASIFIKACIJI</t>
  </si>
  <si>
    <t>NAZIV IZVORA FINANCIRANJA</t>
  </si>
  <si>
    <t>1</t>
  </si>
  <si>
    <t>VLASTITI PRIHODI</t>
  </si>
  <si>
    <t>OSTALI PRIHODI ZA POSEBNE NAMJENE</t>
  </si>
  <si>
    <t>OSTALE POMOĆI I DAROVNICE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</si>
  <si>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</si>
  <si>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</si>
  <si>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</si>
  <si>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</si>
  <si>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</si>
  <si>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</si>
  <si>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</si>
  <si>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</si>
  <si>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</si>
  <si>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</si>
  <si>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</si>
  <si>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</si>
  <si>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</si>
  <si>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</si>
  <si>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</si>
  <si>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</si>
  <si>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</si>
  <si>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</si>
  <si>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</si>
  <si>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</si>
  <si>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</si>
  <si>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</si>
  <si>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</si>
  <si>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</si>
  <si>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</si>
  <si>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</si>
  <si>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</si>
  <si>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</si>
  <si>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</si>
  <si>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</si>
  <si>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</si>
  <si>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</si>
  <si>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</si>
  <si>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</si>
  <si>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</si>
  <si>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</si>
  <si>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</si>
  <si>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</si>
  <si>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</si>
  <si>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</si>
  <si>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</si>
  <si>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</si>
  <si>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</si>
  <si>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</si>
  <si>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421</t>
  </si>
  <si>
    <t>Građevinski objekti</t>
  </si>
  <si>
    <t>Knjige, umjetnička djela i ostale izložbene vrijednosti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</si>
  <si>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</si>
  <si>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</si>
  <si>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</si>
  <si>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</si>
  <si>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</si>
  <si>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Organizacijska klasifikacija / Glava: NACIONALNI PARKOVI I PARKOVI PRIRODE</t>
  </si>
  <si>
    <t>3401</t>
  </si>
  <si>
    <t>Programska klasifikacija / Program: ZAŠTITA PRIRODE</t>
  </si>
  <si>
    <t>A779047</t>
  </si>
  <si>
    <t>Aktivnost: ADMINISTRACIJA I UPRAVLJANJE (iz evidencijskih prihoda)</t>
  </si>
  <si>
    <t>POVEĆANJE / SMANJENJE</t>
  </si>
  <si>
    <t>NOVI PLAN 2022.</t>
  </si>
  <si>
    <t>PRIHODI OD PRODAJE NEFINANCIJSKE IMOVINE</t>
  </si>
  <si>
    <t>IZVOR: PRIHODI OD PRODAJE ILI ZAMJENE NEFINANCIJSKE IMOVINE I NAKNADE S NASLOVA OSIGURANJA</t>
  </si>
  <si>
    <t>Prihodi od prodaje proizvedene dugotrajne imovine</t>
  </si>
  <si>
    <t>Prihodi od prodaje prijevoznih sredstava</t>
  </si>
  <si>
    <t>71</t>
  </si>
  <si>
    <t>PRIHODI OD PRODAJE ILI ZAMJENE NEFINANCIJSKE IMOVINE I NAKNADE S NASLOVA OSIGURANJA</t>
  </si>
  <si>
    <t>PRIJENOS SREDSTAVA IZ PRETHODNE GODINE</t>
  </si>
  <si>
    <t>PRIJENOS SREDSTAVA U SLJEDEĆU GODINU</t>
  </si>
  <si>
    <t>IZMJENE I DOPUNE FINANCIJSKOG PLANA JAVNE USTANOVE "NACIONALNI PARK PLITVIČKA JEZERA" ZA 2022. GODINU</t>
  </si>
  <si>
    <t>U Plitvičkim Jezerima, 2. lipnja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</si>
</sst>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sz val="7"/>
      <color theme="5" tint="-0.49998474074526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</cellStyleXfs>
  <cellXfs count="162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9" fillId="3" borderId="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" fontId="13" fillId="4" borderId="8" xfId="3" applyNumberFormat="1" applyFont="1" applyFill="1" applyBorder="1" applyAlignment="1">
      <alignment horizontal="right" vertical="top"/>
    </xf>
    <xf numFmtId="4" fontId="15" fillId="5" borderId="12" xfId="3" applyNumberFormat="1" applyFont="1" applyFill="1" applyBorder="1" applyAlignment="1">
      <alignment horizontal="right"/>
    </xf>
    <xf numFmtId="4" fontId="13" fillId="4" borderId="12" xfId="3" applyNumberFormat="1" applyFont="1" applyFill="1" applyBorder="1" applyAlignment="1" applyProtection="1">
      <alignment vertical="top" wrapText="1"/>
    </xf>
    <xf numFmtId="4" fontId="15" fillId="5" borderId="12" xfId="3" applyNumberFormat="1" applyFont="1" applyFill="1" applyBorder="1" applyAlignment="1" applyProtection="1">
      <alignment vertical="center" wrapText="1"/>
    </xf>
    <xf numFmtId="0" fontId="12" fillId="4" borderId="0" xfId="3" quotePrefix="1" applyFont="1" applyFill="1" applyBorder="1" applyAlignment="1">
      <alignment horizontal="left" vertical="top" indent="3"/>
    </xf>
    <xf numFmtId="4" fontId="16" fillId="4" borderId="0" xfId="3" applyNumberFormat="1" applyFont="1" applyFill="1" applyBorder="1" applyAlignment="1" applyProtection="1">
      <alignment vertical="top" wrapText="1"/>
    </xf>
    <xf numFmtId="164" fontId="13" fillId="4" borderId="0" xfId="3" applyNumberFormat="1" applyFont="1" applyFill="1" applyBorder="1" applyAlignment="1" applyProtection="1">
      <alignment vertical="top" wrapText="1"/>
    </xf>
    <xf numFmtId="4" fontId="13" fillId="4" borderId="0" xfId="3" applyNumberFormat="1" applyFont="1" applyFill="1" applyBorder="1" applyAlignment="1" applyProtection="1">
      <alignment vertical="top" wrapText="1"/>
    </xf>
    <xf numFmtId="0" fontId="13" fillId="4" borderId="0" xfId="3" quotePrefix="1" applyNumberFormat="1" applyFont="1" applyFill="1" applyBorder="1" applyAlignment="1" applyProtection="1">
      <alignment horizontal="left" indent="3"/>
    </xf>
    <xf numFmtId="4" fontId="13" fillId="4" borderId="0" xfId="3" applyNumberFormat="1" applyFont="1" applyFill="1" applyBorder="1" applyAlignment="1" applyProtection="1">
      <alignment vertical="top"/>
    </xf>
    <xf numFmtId="164" fontId="13" fillId="4" borderId="0" xfId="3" applyNumberFormat="1" applyFont="1" applyFill="1" applyBorder="1" applyAlignment="1" applyProtection="1">
      <alignment vertical="top"/>
    </xf>
    <xf numFmtId="4" fontId="13" fillId="0" borderId="4" xfId="3" applyNumberFormat="1" applyFont="1" applyFill="1" applyBorder="1" applyAlignment="1">
      <alignment horizontal="right" vertical="top"/>
    </xf>
    <xf numFmtId="4" fontId="13" fillId="0" borderId="12" xfId="3" applyNumberFormat="1" applyFont="1" applyFill="1" applyBorder="1" applyAlignment="1">
      <alignment horizontal="right" vertical="top"/>
    </xf>
    <xf numFmtId="4" fontId="13" fillId="0" borderId="23" xfId="3" applyNumberFormat="1" applyFont="1" applyFill="1" applyBorder="1" applyAlignment="1">
      <alignment horizontal="right" vertical="top"/>
    </xf>
    <xf numFmtId="0" fontId="17" fillId="3" borderId="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/>
    </xf>
    <xf numFmtId="49" fontId="18" fillId="0" borderId="24" xfId="4" applyNumberFormat="1" applyFont="1" applyFill="1" applyBorder="1" applyAlignment="1">
      <alignment horizontal="center" vertical="center"/>
    </xf>
    <xf numFmtId="165" fontId="18" fillId="0" borderId="24" xfId="2" applyNumberFormat="1" applyFont="1" applyFill="1" applyBorder="1" applyAlignment="1">
      <alignment horizontal="center" vertical="center"/>
    </xf>
    <xf numFmtId="0" fontId="15" fillId="3" borderId="4" xfId="2" quotePrefix="1" applyFont="1" applyFill="1" applyBorder="1" applyAlignment="1">
      <alignment horizontal="left"/>
    </xf>
    <xf numFmtId="49" fontId="15" fillId="3" borderId="4" xfId="4" applyNumberFormat="1" applyFont="1" applyFill="1" applyBorder="1" applyAlignment="1">
      <alignment horizontal="left" indent="4"/>
    </xf>
    <xf numFmtId="49" fontId="15" fillId="3" borderId="4" xfId="4" applyNumberFormat="1" applyFont="1" applyFill="1" applyBorder="1" applyAlignment="1">
      <alignment horizontal="center"/>
    </xf>
    <xf numFmtId="4" fontId="15" fillId="3" borderId="4" xfId="2" applyNumberFormat="1" applyFont="1" applyFill="1" applyBorder="1" applyAlignment="1">
      <alignment horizontal="right"/>
    </xf>
    <xf numFmtId="0" fontId="19" fillId="0" borderId="0" xfId="1" applyFont="1"/>
    <xf numFmtId="0" fontId="15" fillId="6" borderId="12" xfId="2" quotePrefix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center"/>
    </xf>
    <xf numFmtId="4" fontId="15" fillId="6" borderId="12" xfId="2" applyNumberFormat="1" applyFont="1" applyFill="1" applyBorder="1" applyAlignment="1">
      <alignment horizontal="right"/>
    </xf>
    <xf numFmtId="0" fontId="13" fillId="5" borderId="25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indent="2"/>
    </xf>
    <xf numFmtId="49" fontId="13" fillId="5" borderId="25" xfId="4" applyNumberFormat="1" applyFont="1" applyFill="1" applyBorder="1" applyAlignment="1">
      <alignment horizontal="center"/>
    </xf>
    <xf numFmtId="4" fontId="13" fillId="5" borderId="25" xfId="2" applyNumberFormat="1" applyFont="1" applyFill="1" applyBorder="1" applyAlignment="1">
      <alignment horizontal="right"/>
    </xf>
    <xf numFmtId="0" fontId="13" fillId="0" borderId="12" xfId="2" quotePrefix="1" applyFont="1" applyFill="1" applyBorder="1" applyAlignment="1">
      <alignment horizontal="left" indent="1"/>
    </xf>
    <xf numFmtId="49" fontId="13" fillId="0" borderId="12" xfId="4" applyNumberFormat="1" applyFont="1" applyFill="1" applyBorder="1" applyAlignment="1">
      <alignment horizontal="left" indent="3"/>
    </xf>
    <xf numFmtId="49" fontId="13" fillId="0" borderId="12" xfId="4" applyNumberFormat="1" applyFont="1" applyFill="1" applyBorder="1" applyAlignment="1">
      <alignment horizontal="center"/>
    </xf>
    <xf numFmtId="4" fontId="13" fillId="0" borderId="12" xfId="2" applyNumberFormat="1" applyFont="1" applyFill="1" applyBorder="1" applyAlignment="1">
      <alignment horizontal="right"/>
    </xf>
    <xf numFmtId="0" fontId="13" fillId="5" borderId="26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wrapText="1" indent="2"/>
    </xf>
    <xf numFmtId="49" fontId="13" fillId="5" borderId="26" xfId="4" applyNumberFormat="1" applyFont="1" applyFill="1" applyBorder="1" applyAlignment="1">
      <alignment horizontal="center"/>
    </xf>
    <xf numFmtId="4" fontId="13" fillId="5" borderId="26" xfId="2" applyNumberFormat="1" applyFont="1" applyFill="1" applyBorder="1" applyAlignment="1">
      <alignment horizontal="right"/>
    </xf>
    <xf numFmtId="0" fontId="13" fillId="0" borderId="16" xfId="2" quotePrefix="1" applyFont="1" applyFill="1" applyBorder="1" applyAlignment="1">
      <alignment horizontal="left" indent="1"/>
    </xf>
    <xf numFmtId="49" fontId="13" fillId="0" borderId="16" xfId="4" applyNumberFormat="1" applyFont="1" applyFill="1" applyBorder="1" applyAlignment="1">
      <alignment horizontal="left" indent="3"/>
    </xf>
    <xf numFmtId="49" fontId="13" fillId="0" borderId="16" xfId="4" applyNumberFormat="1" applyFont="1" applyFill="1" applyBorder="1" applyAlignment="1">
      <alignment horizontal="center"/>
    </xf>
    <xf numFmtId="4" fontId="13" fillId="0" borderId="16" xfId="2" applyNumberFormat="1" applyFont="1" applyFill="1" applyBorder="1" applyAlignment="1">
      <alignment horizontal="right"/>
    </xf>
    <xf numFmtId="4" fontId="20" fillId="0" borderId="16" xfId="2" applyNumberFormat="1" applyFont="1" applyFill="1" applyBorder="1" applyAlignment="1">
      <alignment horizontal="right"/>
    </xf>
    <xf numFmtId="0" fontId="13" fillId="3" borderId="27" xfId="2" quotePrefix="1" applyFont="1" applyFill="1" applyBorder="1" applyAlignment="1">
      <alignment horizontal="left" indent="1"/>
    </xf>
    <xf numFmtId="49" fontId="15" fillId="3" borderId="27" xfId="4" applyNumberFormat="1" applyFont="1" applyFill="1" applyBorder="1" applyAlignment="1">
      <alignment horizontal="left" indent="4"/>
    </xf>
    <xf numFmtId="49" fontId="15" fillId="3" borderId="27" xfId="4" applyNumberFormat="1" applyFont="1" applyFill="1" applyBorder="1" applyAlignment="1">
      <alignment horizontal="center"/>
    </xf>
    <xf numFmtId="4" fontId="15" fillId="3" borderId="27" xfId="2" applyNumberFormat="1" applyFont="1" applyFill="1" applyBorder="1" applyAlignment="1">
      <alignment horizontal="right"/>
    </xf>
    <xf numFmtId="4" fontId="21" fillId="3" borderId="27" xfId="2" applyNumberFormat="1" applyFont="1" applyFill="1" applyBorder="1" applyAlignment="1">
      <alignment horizontal="right"/>
    </xf>
    <xf numFmtId="4" fontId="21" fillId="6" borderId="12" xfId="2" applyNumberFormat="1" applyFont="1" applyFill="1" applyBorder="1" applyAlignment="1">
      <alignment horizontal="right"/>
    </xf>
    <xf numFmtId="0" fontId="13" fillId="5" borderId="12" xfId="2" quotePrefix="1" applyFont="1" applyFill="1" applyBorder="1" applyAlignment="1">
      <alignment horizontal="left" indent="1"/>
    </xf>
    <xf numFmtId="49" fontId="13" fillId="5" borderId="12" xfId="4" applyNumberFormat="1" applyFont="1" applyFill="1" applyBorder="1" applyAlignment="1">
      <alignment horizontal="center"/>
    </xf>
    <xf numFmtId="4" fontId="13" fillId="5" borderId="12" xfId="2" applyNumberFormat="1" applyFont="1" applyFill="1" applyBorder="1" applyAlignment="1">
      <alignment horizontal="right"/>
    </xf>
    <xf numFmtId="4" fontId="20" fillId="5" borderId="12" xfId="2" applyNumberFormat="1" applyFont="1" applyFill="1" applyBorder="1" applyAlignment="1">
      <alignment horizontal="right"/>
    </xf>
    <xf numFmtId="4" fontId="20" fillId="0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/>
    </xf>
    <xf numFmtId="49" fontId="15" fillId="3" borderId="24" xfId="4" applyNumberFormat="1" applyFont="1" applyFill="1" applyBorder="1" applyAlignment="1">
      <alignment horizontal="left" indent="3"/>
    </xf>
    <xf numFmtId="49" fontId="15" fillId="3" borderId="24" xfId="4" applyNumberFormat="1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right"/>
    </xf>
    <xf numFmtId="4" fontId="21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9" fillId="3" borderId="4" xfId="2" applyFont="1" applyFill="1" applyBorder="1" applyAlignment="1">
      <alignment horizontal="center" vertical="center"/>
    </xf>
    <xf numFmtId="49" fontId="18" fillId="2" borderId="24" xfId="4" applyNumberFormat="1" applyFont="1" applyFill="1" applyBorder="1" applyAlignment="1">
      <alignment horizontal="center" vertical="center"/>
    </xf>
    <xf numFmtId="165" fontId="18" fillId="2" borderId="24" xfId="2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indent="1"/>
    </xf>
    <xf numFmtId="49" fontId="13" fillId="2" borderId="8" xfId="4" applyNumberFormat="1" applyFont="1" applyFill="1" applyBorder="1" applyAlignment="1">
      <alignment horizontal="left" indent="4"/>
    </xf>
    <xf numFmtId="49" fontId="13" fillId="2" borderId="8" xfId="4" applyNumberFormat="1" applyFont="1" applyFill="1" applyBorder="1" applyAlignment="1">
      <alignment horizontal="center"/>
    </xf>
    <xf numFmtId="4" fontId="13" fillId="2" borderId="8" xfId="2" applyNumberFormat="1" applyFont="1" applyFill="1" applyBorder="1" applyAlignment="1">
      <alignment horizontal="right"/>
    </xf>
    <xf numFmtId="49" fontId="13" fillId="2" borderId="12" xfId="4" applyNumberFormat="1" applyFont="1" applyFill="1" applyBorder="1" applyAlignment="1">
      <alignment horizontal="left" indent="4"/>
    </xf>
    <xf numFmtId="49" fontId="13" fillId="2" borderId="12" xfId="4" applyNumberFormat="1" applyFont="1" applyFill="1" applyBorder="1" applyAlignment="1">
      <alignment horizontal="center"/>
    </xf>
    <xf numFmtId="4" fontId="13" fillId="2" borderId="12" xfId="2" applyNumberFormat="1" applyFont="1" applyFill="1" applyBorder="1" applyAlignment="1">
      <alignment horizontal="right"/>
    </xf>
    <xf numFmtId="49" fontId="15" fillId="3" borderId="24" xfId="4" applyNumberFormat="1" applyFont="1" applyFill="1" applyBorder="1" applyAlignment="1">
      <alignment horizontal="left" indent="4"/>
    </xf>
    <xf numFmtId="0" fontId="1" fillId="2" borderId="0" xfId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15" fillId="6" borderId="8" xfId="2" quotePrefix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center"/>
    </xf>
    <xf numFmtId="4" fontId="15" fillId="6" borderId="8" xfId="2" applyNumberFormat="1" applyFont="1" applyFill="1" applyBorder="1" applyAlignment="1">
      <alignment horizontal="right"/>
    </xf>
    <xf numFmtId="49" fontId="13" fillId="5" borderId="12" xfId="4" applyNumberFormat="1" applyFont="1" applyFill="1" applyBorder="1" applyAlignment="1">
      <alignment horizontal="left" indent="2"/>
    </xf>
    <xf numFmtId="0" fontId="13" fillId="0" borderId="26" xfId="2" quotePrefix="1" applyFont="1" applyFill="1" applyBorder="1" applyAlignment="1">
      <alignment horizontal="left" indent="1"/>
    </xf>
    <xf numFmtId="49" fontId="13" fillId="0" borderId="26" xfId="4" applyNumberFormat="1" applyFont="1" applyFill="1" applyBorder="1" applyAlignment="1">
      <alignment horizontal="left" indent="3"/>
    </xf>
    <xf numFmtId="49" fontId="13" fillId="0" borderId="26" xfId="4" applyNumberFormat="1" applyFont="1" applyFill="1" applyBorder="1" applyAlignment="1">
      <alignment horizontal="center"/>
    </xf>
    <xf numFmtId="0" fontId="15" fillId="6" borderId="25" xfId="2" quotePrefix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center"/>
    </xf>
    <xf numFmtId="4" fontId="15" fillId="6" borderId="25" xfId="2" applyNumberFormat="1" applyFont="1" applyFill="1" applyBorder="1" applyAlignment="1">
      <alignment horizontal="right"/>
    </xf>
    <xf numFmtId="166" fontId="13" fillId="0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 indent="1"/>
    </xf>
    <xf numFmtId="49" fontId="15" fillId="3" borderId="24" xfId="4" applyNumberFormat="1" applyFont="1" applyFill="1" applyBorder="1" applyAlignment="1">
      <alignment horizontal="left" indent="1"/>
    </xf>
    <xf numFmtId="0" fontId="23" fillId="2" borderId="0" xfId="2" quotePrefix="1" applyFont="1" applyFill="1" applyBorder="1" applyAlignment="1">
      <alignment horizontal="left" vertical="center"/>
    </xf>
    <xf numFmtId="49" fontId="15" fillId="2" borderId="0" xfId="4" applyNumberFormat="1" applyFont="1" applyFill="1" applyBorder="1" applyAlignment="1">
      <alignment horizontal="left" vertical="center"/>
    </xf>
    <xf numFmtId="49" fontId="13" fillId="2" borderId="0" xfId="4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2" fillId="0" borderId="4" xfId="3" quotePrefix="1" applyFont="1" applyFill="1" applyBorder="1" applyAlignment="1">
      <alignment horizontal="left" vertical="top"/>
    </xf>
    <xf numFmtId="0" fontId="12" fillId="0" borderId="12" xfId="3" quotePrefix="1" applyFont="1" applyFill="1" applyBorder="1" applyAlignment="1">
      <alignment horizontal="left" vertical="top"/>
    </xf>
    <xf numFmtId="0" fontId="12" fillId="0" borderId="27" xfId="3" quotePrefix="1" applyFont="1" applyFill="1" applyBorder="1" applyAlignment="1">
      <alignment horizontal="left" vertical="top"/>
    </xf>
    <xf numFmtId="4" fontId="13" fillId="0" borderId="26" xfId="3" applyNumberFormat="1" applyFont="1" applyFill="1" applyBorder="1" applyAlignment="1">
      <alignment horizontal="right" vertical="top"/>
    </xf>
    <xf numFmtId="0" fontId="12" fillId="0" borderId="16" xfId="3" quotePrefix="1" applyFont="1" applyFill="1" applyBorder="1" applyAlignment="1">
      <alignment horizontal="left" vertical="top"/>
    </xf>
    <xf numFmtId="4" fontId="13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24" fillId="0" borderId="0" xfId="1" applyNumberFormat="1" applyFont="1"/>
    <xf numFmtId="164" fontId="25" fillId="0" borderId="0" xfId="1" applyNumberFormat="1" applyFont="1"/>
    <xf numFmtId="0" fontId="12" fillId="4" borderId="28" xfId="3" applyNumberFormat="1" applyFont="1" applyFill="1" applyBorder="1" applyAlignment="1" applyProtection="1">
      <alignment horizontal="left" vertical="top" indent="3"/>
    </xf>
    <xf numFmtId="0" fontId="12" fillId="4" borderId="29" xfId="3" applyNumberFormat="1" applyFont="1" applyFill="1" applyBorder="1" applyAlignment="1" applyProtection="1">
      <alignment horizontal="left" vertical="top" indent="3"/>
    </xf>
    <xf numFmtId="0" fontId="12" fillId="4" borderId="30" xfId="3" applyNumberFormat="1" applyFont="1" applyFill="1" applyBorder="1" applyAlignment="1" applyProtection="1">
      <alignment horizontal="left" vertical="top" indent="3"/>
    </xf>
    <xf numFmtId="4" fontId="13" fillId="4" borderId="25" xfId="3" applyNumberFormat="1" applyFont="1" applyFill="1" applyBorder="1" applyAlignment="1">
      <alignment horizontal="right" vertical="top"/>
    </xf>
    <xf numFmtId="49" fontId="13" fillId="2" borderId="16" xfId="4" applyNumberFormat="1" applyFont="1" applyFill="1" applyBorder="1" applyAlignment="1">
      <alignment horizontal="center"/>
    </xf>
    <xf numFmtId="4" fontId="13" fillId="2" borderId="16" xfId="2" applyNumberFormat="1" applyFont="1" applyFill="1" applyBorder="1" applyAlignment="1">
      <alignment horizontal="right"/>
    </xf>
    <xf numFmtId="49" fontId="15" fillId="3" borderId="27" xfId="4" applyNumberFormat="1" applyFont="1" applyFill="1" applyBorder="1" applyAlignment="1">
      <alignment horizontal="left" wrapText="1" indent="4"/>
    </xf>
    <xf numFmtId="49" fontId="13" fillId="2" borderId="16" xfId="4" applyNumberFormat="1" applyFont="1" applyFill="1" applyBorder="1" applyAlignment="1">
      <alignment horizontal="left" wrapText="1" indent="4"/>
    </xf>
    <xf numFmtId="4" fontId="13" fillId="4" borderId="16" xfId="3" applyNumberFormat="1" applyFont="1" applyFill="1" applyBorder="1" applyAlignment="1" applyProtection="1">
      <alignment vertical="top" wrapText="1"/>
    </xf>
    <xf numFmtId="0" fontId="9" fillId="3" borderId="1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12" fillId="0" borderId="20" xfId="3" quotePrefix="1" applyFont="1" applyFill="1" applyBorder="1" applyAlignment="1">
      <alignment horizontal="left" vertical="top" indent="3"/>
    </xf>
    <xf numFmtId="0" fontId="12" fillId="0" borderId="21" xfId="3" quotePrefix="1" applyFont="1" applyFill="1" applyBorder="1" applyAlignment="1">
      <alignment horizontal="left" vertical="top" indent="3"/>
    </xf>
    <xf numFmtId="0" fontId="12" fillId="0" borderId="22" xfId="3" quotePrefix="1" applyFont="1" applyFill="1" applyBorder="1" applyAlignment="1">
      <alignment horizontal="left" vertical="top" indent="3"/>
    </xf>
    <xf numFmtId="0" fontId="12" fillId="4" borderId="5" xfId="3" applyNumberFormat="1" applyFont="1" applyFill="1" applyBorder="1" applyAlignment="1" applyProtection="1">
      <alignment horizontal="left" vertical="top" indent="3"/>
    </xf>
    <xf numFmtId="0" fontId="12" fillId="4" borderId="6" xfId="3" applyNumberFormat="1" applyFont="1" applyFill="1" applyBorder="1" applyAlignment="1" applyProtection="1">
      <alignment horizontal="left" vertical="top" indent="3"/>
    </xf>
    <xf numFmtId="0" fontId="12" fillId="4" borderId="7" xfId="3" applyNumberFormat="1" applyFont="1" applyFill="1" applyBorder="1" applyAlignment="1" applyProtection="1">
      <alignment horizontal="left" vertical="top" indent="3"/>
    </xf>
    <xf numFmtId="0" fontId="14" fillId="5" borderId="9" xfId="3" quotePrefix="1" applyFont="1" applyFill="1" applyBorder="1" applyAlignment="1">
      <alignment horizontal="left" indent="3"/>
    </xf>
    <xf numFmtId="0" fontId="14" fillId="5" borderId="10" xfId="3" quotePrefix="1" applyFont="1" applyFill="1" applyBorder="1" applyAlignment="1">
      <alignment horizontal="left" indent="3"/>
    </xf>
    <xf numFmtId="0" fontId="14" fillId="5" borderId="11" xfId="3" quotePrefix="1" applyFont="1" applyFill="1" applyBorder="1" applyAlignment="1">
      <alignment horizontal="left" indent="3"/>
    </xf>
    <xf numFmtId="0" fontId="12" fillId="4" borderId="9" xfId="3" quotePrefix="1" applyFont="1" applyFill="1" applyBorder="1" applyAlignment="1">
      <alignment horizontal="left" vertical="top" indent="3"/>
    </xf>
    <xf numFmtId="0" fontId="12" fillId="4" borderId="10" xfId="3" quotePrefix="1" applyFont="1" applyFill="1" applyBorder="1" applyAlignment="1">
      <alignment horizontal="left" vertical="top" indent="3"/>
    </xf>
    <xf numFmtId="0" fontId="12" fillId="4" borderId="11" xfId="3" quotePrefix="1" applyFont="1" applyFill="1" applyBorder="1" applyAlignment="1">
      <alignment horizontal="left" vertical="top" indent="3"/>
    </xf>
    <xf numFmtId="0" fontId="12" fillId="4" borderId="13" xfId="3" quotePrefix="1" applyFont="1" applyFill="1" applyBorder="1" applyAlignment="1">
      <alignment horizontal="left" vertical="top" indent="3"/>
    </xf>
    <xf numFmtId="0" fontId="12" fillId="4" borderId="14" xfId="3" quotePrefix="1" applyFont="1" applyFill="1" applyBorder="1" applyAlignment="1">
      <alignment horizontal="left" vertical="top" indent="3"/>
    </xf>
    <xf numFmtId="0" fontId="12" fillId="4" borderId="15" xfId="3" quotePrefix="1" applyFont="1" applyFill="1" applyBorder="1" applyAlignment="1">
      <alignment horizontal="left" vertical="top" indent="3"/>
    </xf>
    <xf numFmtId="0" fontId="12" fillId="0" borderId="17" xfId="3" quotePrefix="1" applyFont="1" applyFill="1" applyBorder="1" applyAlignment="1">
      <alignment horizontal="left" vertical="top" indent="3"/>
    </xf>
    <xf numFmtId="0" fontId="12" fillId="0" borderId="18" xfId="3" quotePrefix="1" applyFont="1" applyFill="1" applyBorder="1" applyAlignment="1">
      <alignment horizontal="left" vertical="top" indent="3"/>
    </xf>
    <xf numFmtId="0" fontId="12" fillId="0" borderId="19" xfId="3" quotePrefix="1" applyFont="1" applyFill="1" applyBorder="1" applyAlignment="1">
      <alignment horizontal="left" vertical="top" indent="3"/>
    </xf>
    <xf numFmtId="0" fontId="12" fillId="0" borderId="9" xfId="3" quotePrefix="1" applyFont="1" applyFill="1" applyBorder="1" applyAlignment="1">
      <alignment horizontal="left" vertical="top" indent="3"/>
    </xf>
    <xf numFmtId="0" fontId="12" fillId="0" borderId="10" xfId="3" quotePrefix="1" applyFont="1" applyFill="1" applyBorder="1" applyAlignment="1">
      <alignment horizontal="left" vertical="top" indent="3"/>
    </xf>
    <xf numFmtId="0" fontId="12" fillId="0" borderId="11" xfId="3" quotePrefix="1" applyFont="1" applyFill="1" applyBorder="1" applyAlignment="1">
      <alignment horizontal="left" vertical="top" indent="3"/>
    </xf>
    <xf numFmtId="0" fontId="12" fillId="0" borderId="9" xfId="3" quotePrefix="1" applyFont="1" applyFill="1" applyBorder="1" applyAlignment="1">
      <alignment horizontal="left" vertical="top"/>
    </xf>
    <xf numFmtId="0" fontId="12" fillId="0" borderId="11" xfId="3" quotePrefix="1" applyFont="1" applyFill="1" applyBorder="1" applyAlignment="1">
      <alignment horizontal="left" vertical="top"/>
    </xf>
    <xf numFmtId="0" fontId="12" fillId="0" borderId="13" xfId="3" quotePrefix="1" applyFont="1" applyFill="1" applyBorder="1" applyAlignment="1">
      <alignment horizontal="left" vertical="top"/>
    </xf>
    <xf numFmtId="0" fontId="12" fillId="0" borderId="15" xfId="3" quotePrefix="1" applyFont="1" applyFill="1" applyBorder="1" applyAlignment="1">
      <alignment horizontal="left" vertical="top"/>
    </xf>
    <xf numFmtId="0" fontId="12" fillId="0" borderId="5" xfId="3" quotePrefix="1" applyFont="1" applyFill="1" applyBorder="1" applyAlignment="1">
      <alignment horizontal="left" vertical="top"/>
    </xf>
    <xf numFmtId="0" fontId="12" fillId="0" borderId="7" xfId="3" quotePrefix="1" applyFont="1" applyFill="1" applyBorder="1" applyAlignment="1">
      <alignment horizontal="left" vertical="top"/>
    </xf>
  </cellXfs>
  <cellStyles count="5">
    <cellStyle name="Normal 2 2" xfId="2"/>
    <cellStyle name="Normal_PrihodiIRashodiAnalitika 2003 2 2" xfId="4"/>
    <cellStyle name="Normalno" xfId="0" builtinId="0"/>
    <cellStyle name="Normalno 2 3" xfId="3"/>
    <cellStyle name="Normalno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"/>
  <sheetViews>
    <sheetView tabSelected="1" view="pageBreakPreview" zoomScaleNormal="100" zoomScaleSheetLayoutView="100" workbookViewId="0">
      <pane ySplit="3" topLeftCell="A4" activePane="bottomLeft" state="frozen"/>
      <selection pane="bottomLeft" activeCell="A4" sqref="A4:F4"/>
    </sheetView>
  </sheetViews>
  <sheetFormatPr defaultRowHeight="15" x14ac:dyDescent="0.25"/>
  <cols>
    <col min="1" max="1" width="7.5703125" style="111" customWidth="1"/>
    <col min="2" max="2" width="46.85546875" style="5" customWidth="1"/>
    <col min="3" max="3" width="8.140625" style="112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48" customHeight="1" x14ac:dyDescent="0.3">
      <c r="A4" s="130" t="s">
        <v>110</v>
      </c>
      <c r="B4" s="130"/>
      <c r="C4" s="130"/>
      <c r="D4" s="130"/>
      <c r="E4" s="130"/>
      <c r="F4" s="130"/>
    </row>
    <row r="5" spans="1:6" ht="11.25" customHeight="1" x14ac:dyDescent="0.3">
      <c r="A5" s="126"/>
      <c r="B5" s="126"/>
      <c r="C5" s="126"/>
      <c r="D5" s="126"/>
      <c r="E5" s="126"/>
      <c r="F5" s="126"/>
    </row>
    <row r="6" spans="1:6" ht="18.75" customHeight="1" x14ac:dyDescent="0.25">
      <c r="A6" s="131" t="s">
        <v>0</v>
      </c>
      <c r="B6" s="131"/>
      <c r="C6" s="131"/>
      <c r="D6" s="131"/>
      <c r="E6" s="131"/>
      <c r="F6" s="131"/>
    </row>
    <row r="7" spans="1:6" ht="18.75" customHeight="1" x14ac:dyDescent="0.25">
      <c r="A7" s="131" t="s">
        <v>1</v>
      </c>
      <c r="B7" s="131"/>
      <c r="C7" s="131"/>
      <c r="D7" s="131"/>
      <c r="E7" s="131"/>
      <c r="F7" s="131"/>
    </row>
    <row r="8" spans="1:6" ht="9" customHeight="1" x14ac:dyDescent="0.3">
      <c r="A8" s="126"/>
      <c r="B8" s="126"/>
      <c r="C8" s="126"/>
      <c r="D8" s="126"/>
      <c r="E8" s="126"/>
      <c r="F8" s="126"/>
    </row>
    <row r="9" spans="1:6" ht="25.5" customHeight="1" x14ac:dyDescent="0.25">
      <c r="A9" s="132" t="s">
        <v>2</v>
      </c>
      <c r="B9" s="133"/>
      <c r="C9" s="134"/>
      <c r="D9" s="8" t="s">
        <v>3</v>
      </c>
      <c r="E9" s="8" t="s">
        <v>100</v>
      </c>
      <c r="F9" s="8" t="s">
        <v>101</v>
      </c>
    </row>
    <row r="10" spans="1:6" ht="11.25" customHeight="1" x14ac:dyDescent="0.25">
      <c r="A10" s="127">
        <v>1</v>
      </c>
      <c r="B10" s="128"/>
      <c r="C10" s="129"/>
      <c r="D10" s="9">
        <v>2</v>
      </c>
      <c r="E10" s="9">
        <v>3</v>
      </c>
      <c r="F10" s="9">
        <v>4</v>
      </c>
    </row>
    <row r="11" spans="1:6" ht="11.25" customHeight="1" x14ac:dyDescent="0.25">
      <c r="A11" s="138" t="s">
        <v>4</v>
      </c>
      <c r="B11" s="139"/>
      <c r="C11" s="140"/>
      <c r="D11" s="10">
        <v>255363100</v>
      </c>
      <c r="E11" s="10">
        <f>F11-D11</f>
        <v>0</v>
      </c>
      <c r="F11" s="10">
        <v>255363100</v>
      </c>
    </row>
    <row r="12" spans="1:6" ht="11.25" customHeight="1" x14ac:dyDescent="0.25">
      <c r="A12" s="116" t="s">
        <v>102</v>
      </c>
      <c r="B12" s="117"/>
      <c r="C12" s="118"/>
      <c r="D12" s="119">
        <v>0</v>
      </c>
      <c r="E12" s="119">
        <f>F12-D12</f>
        <v>53000</v>
      </c>
      <c r="F12" s="119">
        <v>53000</v>
      </c>
    </row>
    <row r="13" spans="1:6" ht="15" customHeight="1" x14ac:dyDescent="0.25">
      <c r="A13" s="141" t="s">
        <v>5</v>
      </c>
      <c r="B13" s="142"/>
      <c r="C13" s="143"/>
      <c r="D13" s="11">
        <f>SUM(D11:D12)</f>
        <v>255363100</v>
      </c>
      <c r="E13" s="11">
        <f t="shared" ref="E13:F13" si="0">SUM(E11:E12)</f>
        <v>53000</v>
      </c>
      <c r="F13" s="11">
        <f t="shared" si="0"/>
        <v>255416100</v>
      </c>
    </row>
    <row r="14" spans="1:6" ht="11.25" customHeight="1" x14ac:dyDescent="0.25">
      <c r="A14" s="144" t="s">
        <v>6</v>
      </c>
      <c r="B14" s="145"/>
      <c r="C14" s="146"/>
      <c r="D14" s="12">
        <v>271472650</v>
      </c>
      <c r="E14" s="12">
        <f t="shared" ref="E14:E15" si="1">F14-D14</f>
        <v>0</v>
      </c>
      <c r="F14" s="12">
        <v>271472650</v>
      </c>
    </row>
    <row r="15" spans="1:6" ht="11.25" customHeight="1" x14ac:dyDescent="0.25">
      <c r="A15" s="144" t="s">
        <v>7</v>
      </c>
      <c r="B15" s="145"/>
      <c r="C15" s="146"/>
      <c r="D15" s="12">
        <v>108161700</v>
      </c>
      <c r="E15" s="12">
        <f t="shared" si="1"/>
        <v>-20480870</v>
      </c>
      <c r="F15" s="12">
        <v>87680830</v>
      </c>
    </row>
    <row r="16" spans="1:6" ht="15" customHeight="1" x14ac:dyDescent="0.25">
      <c r="A16" s="141" t="s">
        <v>8</v>
      </c>
      <c r="B16" s="142"/>
      <c r="C16" s="143"/>
      <c r="D16" s="13">
        <f>D14+D15</f>
        <v>379634350</v>
      </c>
      <c r="E16" s="13">
        <f>E14+E15</f>
        <v>-20480870</v>
      </c>
      <c r="F16" s="13">
        <f>F14+F15</f>
        <v>359153480</v>
      </c>
    </row>
    <row r="17" spans="1:6" ht="11.25" customHeight="1" x14ac:dyDescent="0.25">
      <c r="A17" s="147" t="s">
        <v>9</v>
      </c>
      <c r="B17" s="148"/>
      <c r="C17" s="149"/>
      <c r="D17" s="124">
        <f>D13-D16</f>
        <v>-124271250</v>
      </c>
      <c r="E17" s="124">
        <f>E13-E16</f>
        <v>20533870</v>
      </c>
      <c r="F17" s="124">
        <f>F13-F16</f>
        <v>-103737380</v>
      </c>
    </row>
    <row r="18" spans="1:6" ht="9" customHeight="1" x14ac:dyDescent="0.25">
      <c r="A18" s="14"/>
      <c r="B18" s="14"/>
      <c r="C18" s="14"/>
      <c r="D18" s="15"/>
      <c r="E18" s="16"/>
      <c r="F18" s="17"/>
    </row>
    <row r="19" spans="1:6" ht="15.75" x14ac:dyDescent="0.25">
      <c r="A19" s="131" t="s">
        <v>10</v>
      </c>
      <c r="B19" s="131"/>
      <c r="C19" s="131"/>
      <c r="D19" s="131"/>
      <c r="E19" s="131"/>
      <c r="F19" s="131"/>
    </row>
    <row r="20" spans="1:6" ht="9" customHeight="1" x14ac:dyDescent="0.25">
      <c r="A20" s="18"/>
      <c r="B20" s="18"/>
      <c r="C20" s="18"/>
      <c r="D20" s="19"/>
      <c r="E20" s="20"/>
      <c r="F20" s="19"/>
    </row>
    <row r="21" spans="1:6" ht="25.5" customHeight="1" x14ac:dyDescent="0.25">
      <c r="A21" s="132" t="s">
        <v>11</v>
      </c>
      <c r="B21" s="133"/>
      <c r="C21" s="134"/>
      <c r="D21" s="8" t="s">
        <v>3</v>
      </c>
      <c r="E21" s="8" t="s">
        <v>100</v>
      </c>
      <c r="F21" s="8" t="s">
        <v>101</v>
      </c>
    </row>
    <row r="22" spans="1:6" ht="11.25" customHeight="1" x14ac:dyDescent="0.25">
      <c r="A22" s="127">
        <v>1</v>
      </c>
      <c r="B22" s="128"/>
      <c r="C22" s="129"/>
      <c r="D22" s="9">
        <v>2</v>
      </c>
      <c r="E22" s="9">
        <v>3</v>
      </c>
      <c r="F22" s="9">
        <v>4</v>
      </c>
    </row>
    <row r="23" spans="1:6" ht="11.25" customHeight="1" x14ac:dyDescent="0.25">
      <c r="A23" s="150" t="s">
        <v>108</v>
      </c>
      <c r="B23" s="151"/>
      <c r="C23" s="152"/>
      <c r="D23" s="21">
        <v>310829626</v>
      </c>
      <c r="E23" s="21">
        <f>F23-D23</f>
        <v>6487738</v>
      </c>
      <c r="F23" s="21">
        <v>317317364</v>
      </c>
    </row>
    <row r="24" spans="1:6" ht="11.25" customHeight="1" x14ac:dyDescent="0.25">
      <c r="A24" s="153" t="s">
        <v>109</v>
      </c>
      <c r="B24" s="154"/>
      <c r="C24" s="155"/>
      <c r="D24" s="22">
        <v>-186558376</v>
      </c>
      <c r="E24" s="22">
        <f>F24-D24</f>
        <v>-27021608</v>
      </c>
      <c r="F24" s="22">
        <f>-F23-F17</f>
        <v>-213579984</v>
      </c>
    </row>
    <row r="25" spans="1:6" ht="11.25" customHeight="1" x14ac:dyDescent="0.25">
      <c r="A25" s="135" t="s">
        <v>12</v>
      </c>
      <c r="B25" s="136"/>
      <c r="C25" s="137"/>
      <c r="D25" s="23">
        <f>D13+D23-D16+D24</f>
        <v>0</v>
      </c>
      <c r="E25" s="23">
        <f t="shared" ref="E25:F25" si="2">E13+E23-E16+E24</f>
        <v>0</v>
      </c>
      <c r="F25" s="23">
        <f t="shared" si="2"/>
        <v>0</v>
      </c>
    </row>
    <row r="26" spans="1:6" ht="9" customHeight="1" x14ac:dyDescent="0.3">
      <c r="A26" s="126"/>
      <c r="B26" s="126"/>
      <c r="C26" s="126"/>
      <c r="D26" s="126"/>
      <c r="E26" s="126"/>
      <c r="F26" s="126"/>
    </row>
    <row r="27" spans="1:6" ht="18.75" customHeight="1" x14ac:dyDescent="0.25">
      <c r="A27" s="131" t="s">
        <v>13</v>
      </c>
      <c r="B27" s="131"/>
      <c r="C27" s="131"/>
      <c r="D27" s="131"/>
      <c r="E27" s="131"/>
      <c r="F27" s="131"/>
    </row>
    <row r="28" spans="1:6" ht="9" customHeight="1" x14ac:dyDescent="0.3">
      <c r="A28" s="126"/>
      <c r="B28" s="126"/>
      <c r="C28" s="126"/>
      <c r="D28" s="126"/>
      <c r="E28" s="126"/>
      <c r="F28" s="126"/>
    </row>
    <row r="29" spans="1:6" ht="25.5" customHeight="1" x14ac:dyDescent="0.25">
      <c r="A29" s="125" t="s">
        <v>14</v>
      </c>
      <c r="B29" s="125" t="s">
        <v>15</v>
      </c>
      <c r="C29" s="24" t="s">
        <v>16</v>
      </c>
      <c r="D29" s="8" t="s">
        <v>3</v>
      </c>
      <c r="E29" s="8" t="s">
        <v>100</v>
      </c>
      <c r="F29" s="8" t="s">
        <v>101</v>
      </c>
    </row>
    <row r="30" spans="1:6" ht="10.5" customHeight="1" x14ac:dyDescent="0.25">
      <c r="A30" s="25">
        <v>1</v>
      </c>
      <c r="B30" s="26" t="s">
        <v>17</v>
      </c>
      <c r="C30" s="26" t="s">
        <v>18</v>
      </c>
      <c r="D30" s="27">
        <v>4</v>
      </c>
      <c r="E30" s="27">
        <v>5</v>
      </c>
      <c r="F30" s="27">
        <v>6</v>
      </c>
    </row>
    <row r="31" spans="1:6" s="32" customFormat="1" ht="15" customHeight="1" x14ac:dyDescent="0.2">
      <c r="A31" s="28"/>
      <c r="B31" s="29" t="s">
        <v>19</v>
      </c>
      <c r="C31" s="30" t="s">
        <v>20</v>
      </c>
      <c r="D31" s="31">
        <f>D32</f>
        <v>96874900</v>
      </c>
      <c r="E31" s="31">
        <f>E32</f>
        <v>0</v>
      </c>
      <c r="F31" s="31">
        <f>F32</f>
        <v>96874900</v>
      </c>
    </row>
    <row r="32" spans="1:6" s="32" customFormat="1" ht="15" customHeight="1" x14ac:dyDescent="0.2">
      <c r="A32" s="33">
        <v>6</v>
      </c>
      <c r="B32" s="34" t="s">
        <v>4</v>
      </c>
      <c r="C32" s="35" t="s">
        <v>20</v>
      </c>
      <c r="D32" s="36">
        <f>D33+D35</f>
        <v>96874900</v>
      </c>
      <c r="E32" s="36">
        <f>E33+E35</f>
        <v>0</v>
      </c>
      <c r="F32" s="36">
        <f>F33+F35</f>
        <v>96874900</v>
      </c>
    </row>
    <row r="33" spans="1:6" s="32" customFormat="1" ht="11.25" x14ac:dyDescent="0.2">
      <c r="A33" s="37">
        <v>64</v>
      </c>
      <c r="B33" s="38" t="s">
        <v>21</v>
      </c>
      <c r="C33" s="39" t="s">
        <v>20</v>
      </c>
      <c r="D33" s="40">
        <f>D34</f>
        <v>171000</v>
      </c>
      <c r="E33" s="40">
        <f>E34</f>
        <v>0</v>
      </c>
      <c r="F33" s="40">
        <f>F34</f>
        <v>171000</v>
      </c>
    </row>
    <row r="34" spans="1:6" s="32" customFormat="1" ht="11.25" customHeight="1" x14ac:dyDescent="0.2">
      <c r="A34" s="41">
        <v>641</v>
      </c>
      <c r="B34" s="42" t="s">
        <v>22</v>
      </c>
      <c r="C34" s="43" t="s">
        <v>20</v>
      </c>
      <c r="D34" s="44">
        <v>171000</v>
      </c>
      <c r="E34" s="44">
        <f>F34-D34</f>
        <v>0</v>
      </c>
      <c r="F34" s="44">
        <v>171000</v>
      </c>
    </row>
    <row r="35" spans="1:6" s="32" customFormat="1" ht="22.5" x14ac:dyDescent="0.2">
      <c r="A35" s="45">
        <v>66</v>
      </c>
      <c r="B35" s="46" t="s">
        <v>23</v>
      </c>
      <c r="C35" s="47" t="s">
        <v>20</v>
      </c>
      <c r="D35" s="48">
        <f>D36</f>
        <v>96703900</v>
      </c>
      <c r="E35" s="40">
        <f>E36</f>
        <v>0</v>
      </c>
      <c r="F35" s="48">
        <f>F36</f>
        <v>96703900</v>
      </c>
    </row>
    <row r="36" spans="1:6" s="32" customFormat="1" ht="11.45" customHeight="1" x14ac:dyDescent="0.2">
      <c r="A36" s="49">
        <v>661</v>
      </c>
      <c r="B36" s="50" t="s">
        <v>24</v>
      </c>
      <c r="C36" s="51" t="s">
        <v>20</v>
      </c>
      <c r="D36" s="52">
        <v>96703900</v>
      </c>
      <c r="E36" s="52">
        <f>F36-D36</f>
        <v>0</v>
      </c>
      <c r="F36" s="53">
        <v>96703900</v>
      </c>
    </row>
    <row r="37" spans="1:6" s="32" customFormat="1" ht="15" customHeight="1" x14ac:dyDescent="0.2">
      <c r="A37" s="54"/>
      <c r="B37" s="55" t="s">
        <v>25</v>
      </c>
      <c r="C37" s="56" t="s">
        <v>26</v>
      </c>
      <c r="D37" s="57">
        <f>D38</f>
        <v>157334500</v>
      </c>
      <c r="E37" s="57">
        <f t="shared" ref="E37:F37" si="3">E38</f>
        <v>0</v>
      </c>
      <c r="F37" s="58">
        <f t="shared" si="3"/>
        <v>157334500</v>
      </c>
    </row>
    <row r="38" spans="1:6" s="32" customFormat="1" ht="15" customHeight="1" x14ac:dyDescent="0.2">
      <c r="A38" s="33">
        <v>6</v>
      </c>
      <c r="B38" s="34" t="s">
        <v>4</v>
      </c>
      <c r="C38" s="35" t="s">
        <v>26</v>
      </c>
      <c r="D38" s="36">
        <f>D39+D41</f>
        <v>157334500</v>
      </c>
      <c r="E38" s="36">
        <f t="shared" ref="E38:F38" si="4">E39+E41</f>
        <v>0</v>
      </c>
      <c r="F38" s="59">
        <f t="shared" si="4"/>
        <v>157334500</v>
      </c>
    </row>
    <row r="39" spans="1:6" s="32" customFormat="1" ht="22.5" x14ac:dyDescent="0.2">
      <c r="A39" s="60">
        <v>65</v>
      </c>
      <c r="B39" s="46" t="s">
        <v>27</v>
      </c>
      <c r="C39" s="61" t="s">
        <v>26</v>
      </c>
      <c r="D39" s="62">
        <f>D40</f>
        <v>156514500</v>
      </c>
      <c r="E39" s="62">
        <f t="shared" ref="E39:F39" si="5">E40</f>
        <v>0</v>
      </c>
      <c r="F39" s="63">
        <f t="shared" si="5"/>
        <v>156514500</v>
      </c>
    </row>
    <row r="40" spans="1:6" s="32" customFormat="1" ht="11.45" customHeight="1" x14ac:dyDescent="0.2">
      <c r="A40" s="41">
        <v>652</v>
      </c>
      <c r="B40" s="42" t="s">
        <v>28</v>
      </c>
      <c r="C40" s="43" t="s">
        <v>26</v>
      </c>
      <c r="D40" s="44">
        <v>156514500</v>
      </c>
      <c r="E40" s="44">
        <f>F40-D40</f>
        <v>0</v>
      </c>
      <c r="F40" s="64">
        <v>156514500</v>
      </c>
    </row>
    <row r="41" spans="1:6" s="32" customFormat="1" ht="11.45" customHeight="1" x14ac:dyDescent="0.2">
      <c r="A41" s="60">
        <v>68</v>
      </c>
      <c r="B41" s="38" t="s">
        <v>29</v>
      </c>
      <c r="C41" s="61" t="s">
        <v>26</v>
      </c>
      <c r="D41" s="62">
        <f>SUM(D42:D43)</f>
        <v>820000</v>
      </c>
      <c r="E41" s="62">
        <f>E42+E43</f>
        <v>0</v>
      </c>
      <c r="F41" s="63">
        <f t="shared" ref="F41" si="6">SUM(F42:F43)</f>
        <v>820000</v>
      </c>
    </row>
    <row r="42" spans="1:6" s="32" customFormat="1" ht="11.45" customHeight="1" x14ac:dyDescent="0.2">
      <c r="A42" s="41">
        <v>681</v>
      </c>
      <c r="B42" s="42" t="s">
        <v>30</v>
      </c>
      <c r="C42" s="43" t="s">
        <v>26</v>
      </c>
      <c r="D42" s="44">
        <v>20000</v>
      </c>
      <c r="E42" s="44">
        <f t="shared" ref="E42:E43" si="7">F42-D42</f>
        <v>0</v>
      </c>
      <c r="F42" s="44">
        <v>20000</v>
      </c>
    </row>
    <row r="43" spans="1:6" s="32" customFormat="1" ht="11.45" customHeight="1" x14ac:dyDescent="0.2">
      <c r="A43" s="49">
        <v>683</v>
      </c>
      <c r="B43" s="50" t="s">
        <v>31</v>
      </c>
      <c r="C43" s="51" t="s">
        <v>26</v>
      </c>
      <c r="D43" s="52">
        <v>800000</v>
      </c>
      <c r="E43" s="52">
        <f t="shared" si="7"/>
        <v>0</v>
      </c>
      <c r="F43" s="53">
        <v>800000</v>
      </c>
    </row>
    <row r="44" spans="1:6" s="32" customFormat="1" ht="15" customHeight="1" x14ac:dyDescent="0.2">
      <c r="A44" s="54"/>
      <c r="B44" s="55" t="s">
        <v>32</v>
      </c>
      <c r="C44" s="56" t="s">
        <v>33</v>
      </c>
      <c r="D44" s="57">
        <f>D45</f>
        <v>1153700</v>
      </c>
      <c r="E44" s="57">
        <f t="shared" ref="E44:F50" si="8">E45</f>
        <v>0</v>
      </c>
      <c r="F44" s="58">
        <f t="shared" si="8"/>
        <v>1153700</v>
      </c>
    </row>
    <row r="45" spans="1:6" s="32" customFormat="1" ht="15" customHeight="1" x14ac:dyDescent="0.2">
      <c r="A45" s="33">
        <v>6</v>
      </c>
      <c r="B45" s="34" t="s">
        <v>4</v>
      </c>
      <c r="C45" s="35" t="s">
        <v>33</v>
      </c>
      <c r="D45" s="36">
        <f>D46</f>
        <v>1153700</v>
      </c>
      <c r="E45" s="36">
        <f t="shared" si="8"/>
        <v>0</v>
      </c>
      <c r="F45" s="59">
        <f t="shared" si="8"/>
        <v>1153700</v>
      </c>
    </row>
    <row r="46" spans="1:6" s="32" customFormat="1" ht="11.45" customHeight="1" x14ac:dyDescent="0.2">
      <c r="A46" s="60">
        <v>63</v>
      </c>
      <c r="B46" s="46" t="s">
        <v>34</v>
      </c>
      <c r="C46" s="61" t="s">
        <v>33</v>
      </c>
      <c r="D46" s="62">
        <f>D47</f>
        <v>1153700</v>
      </c>
      <c r="E46" s="62">
        <f t="shared" si="8"/>
        <v>0</v>
      </c>
      <c r="F46" s="63">
        <f t="shared" si="8"/>
        <v>1153700</v>
      </c>
    </row>
    <row r="47" spans="1:6" s="32" customFormat="1" ht="11.45" customHeight="1" x14ac:dyDescent="0.2">
      <c r="A47" s="41">
        <v>634</v>
      </c>
      <c r="B47" s="42" t="s">
        <v>35</v>
      </c>
      <c r="C47" s="43" t="s">
        <v>33</v>
      </c>
      <c r="D47" s="44">
        <v>1153700</v>
      </c>
      <c r="E47" s="44">
        <f t="shared" ref="E47" si="9">F47-D47</f>
        <v>0</v>
      </c>
      <c r="F47" s="64">
        <v>1153700</v>
      </c>
    </row>
    <row r="48" spans="1:6" s="32" customFormat="1" ht="35.25" customHeight="1" x14ac:dyDescent="0.2">
      <c r="A48" s="54"/>
      <c r="B48" s="122" t="s">
        <v>103</v>
      </c>
      <c r="C48" s="56" t="s">
        <v>106</v>
      </c>
      <c r="D48" s="57">
        <f>D49</f>
        <v>0</v>
      </c>
      <c r="E48" s="57">
        <f t="shared" si="8"/>
        <v>53000</v>
      </c>
      <c r="F48" s="58">
        <f t="shared" si="8"/>
        <v>53000</v>
      </c>
    </row>
    <row r="49" spans="1:6" s="32" customFormat="1" ht="15" customHeight="1" x14ac:dyDescent="0.2">
      <c r="A49" s="33">
        <v>7</v>
      </c>
      <c r="B49" s="34" t="s">
        <v>102</v>
      </c>
      <c r="C49" s="35" t="s">
        <v>106</v>
      </c>
      <c r="D49" s="36">
        <f>D50</f>
        <v>0</v>
      </c>
      <c r="E49" s="36">
        <f t="shared" si="8"/>
        <v>53000</v>
      </c>
      <c r="F49" s="59">
        <f t="shared" si="8"/>
        <v>53000</v>
      </c>
    </row>
    <row r="50" spans="1:6" s="32" customFormat="1" ht="11.45" customHeight="1" x14ac:dyDescent="0.2">
      <c r="A50" s="60">
        <v>72</v>
      </c>
      <c r="B50" s="46" t="s">
        <v>104</v>
      </c>
      <c r="C50" s="61" t="s">
        <v>106</v>
      </c>
      <c r="D50" s="62">
        <f>D51</f>
        <v>0</v>
      </c>
      <c r="E50" s="62">
        <f t="shared" si="8"/>
        <v>53000</v>
      </c>
      <c r="F50" s="63">
        <f t="shared" si="8"/>
        <v>53000</v>
      </c>
    </row>
    <row r="51" spans="1:6" s="32" customFormat="1" ht="11.45" customHeight="1" x14ac:dyDescent="0.2">
      <c r="A51" s="41">
        <v>723</v>
      </c>
      <c r="B51" s="42" t="s">
        <v>105</v>
      </c>
      <c r="C51" s="43" t="s">
        <v>106</v>
      </c>
      <c r="D51" s="44">
        <v>0</v>
      </c>
      <c r="E51" s="44">
        <f t="shared" ref="E51" si="10">F51-D51</f>
        <v>53000</v>
      </c>
      <c r="F51" s="64">
        <v>53000</v>
      </c>
    </row>
    <row r="52" spans="1:6" s="32" customFormat="1" ht="15" customHeight="1" x14ac:dyDescent="0.2">
      <c r="A52" s="65"/>
      <c r="B52" s="66" t="s">
        <v>36</v>
      </c>
      <c r="C52" s="67"/>
      <c r="D52" s="68">
        <f>D31+D37+D44+D48</f>
        <v>255363100</v>
      </c>
      <c r="E52" s="68">
        <f t="shared" ref="E52:F52" si="11">E31+E37+E44+E48</f>
        <v>53000</v>
      </c>
      <c r="F52" s="69">
        <f t="shared" si="11"/>
        <v>255416100</v>
      </c>
    </row>
    <row r="53" spans="1:6" ht="9" customHeight="1" x14ac:dyDescent="0.3">
      <c r="A53" s="126"/>
      <c r="B53" s="126"/>
      <c r="C53" s="126"/>
      <c r="D53" s="126"/>
      <c r="E53" s="126"/>
      <c r="F53" s="126"/>
    </row>
    <row r="54" spans="1:6" ht="18.75" customHeight="1" x14ac:dyDescent="0.25">
      <c r="A54" s="131" t="s">
        <v>37</v>
      </c>
      <c r="B54" s="131"/>
      <c r="C54" s="131"/>
      <c r="D54" s="131"/>
      <c r="E54" s="131"/>
      <c r="F54" s="131"/>
    </row>
    <row r="55" spans="1:6" ht="9" customHeight="1" x14ac:dyDescent="0.25">
      <c r="A55" s="7"/>
      <c r="B55" s="2"/>
      <c r="C55" s="3"/>
      <c r="D55" s="70"/>
      <c r="E55" s="70"/>
      <c r="F55" s="70"/>
    </row>
    <row r="56" spans="1:6" ht="25.5" customHeight="1" x14ac:dyDescent="0.25">
      <c r="A56" s="7"/>
      <c r="B56" s="71" t="s">
        <v>38</v>
      </c>
      <c r="C56" s="24" t="s">
        <v>16</v>
      </c>
      <c r="D56" s="8" t="s">
        <v>3</v>
      </c>
      <c r="E56" s="8" t="s">
        <v>100</v>
      </c>
      <c r="F56" s="8" t="s">
        <v>101</v>
      </c>
    </row>
    <row r="57" spans="1:6" ht="9" customHeight="1" x14ac:dyDescent="0.25">
      <c r="A57" s="7"/>
      <c r="B57" s="72" t="s">
        <v>39</v>
      </c>
      <c r="C57" s="72" t="s">
        <v>17</v>
      </c>
      <c r="D57" s="73">
        <v>3</v>
      </c>
      <c r="E57" s="73">
        <v>4</v>
      </c>
      <c r="F57" s="73">
        <v>5</v>
      </c>
    </row>
    <row r="58" spans="1:6" s="32" customFormat="1" ht="12.75" customHeight="1" x14ac:dyDescent="0.2">
      <c r="A58" s="74"/>
      <c r="B58" s="75" t="s">
        <v>40</v>
      </c>
      <c r="C58" s="76" t="s">
        <v>20</v>
      </c>
      <c r="D58" s="77">
        <f>D67+D80</f>
        <v>162868090</v>
      </c>
      <c r="E58" s="77">
        <f>E67+E80</f>
        <v>3177810</v>
      </c>
      <c r="F58" s="77">
        <f>F67+F80</f>
        <v>166045900</v>
      </c>
    </row>
    <row r="59" spans="1:6" s="32" customFormat="1" ht="12.75" customHeight="1" x14ac:dyDescent="0.2">
      <c r="A59" s="74"/>
      <c r="B59" s="78" t="s">
        <v>41</v>
      </c>
      <c r="C59" s="79" t="s">
        <v>26</v>
      </c>
      <c r="D59" s="80">
        <f>D89+D112</f>
        <v>215612560</v>
      </c>
      <c r="E59" s="80">
        <f t="shared" ref="E59:F59" si="12">E89+E112</f>
        <v>-24060666</v>
      </c>
      <c r="F59" s="80">
        <f t="shared" si="12"/>
        <v>191551894</v>
      </c>
    </row>
    <row r="60" spans="1:6" s="32" customFormat="1" ht="12.75" customHeight="1" x14ac:dyDescent="0.2">
      <c r="A60" s="74"/>
      <c r="B60" s="78" t="s">
        <v>42</v>
      </c>
      <c r="C60" s="79" t="s">
        <v>33</v>
      </c>
      <c r="D60" s="80">
        <f>D125+D128</f>
        <v>1153700</v>
      </c>
      <c r="E60" s="80">
        <f t="shared" ref="E60:F60" si="13">E125+E128</f>
        <v>348986</v>
      </c>
      <c r="F60" s="80">
        <f t="shared" si="13"/>
        <v>1502686</v>
      </c>
    </row>
    <row r="61" spans="1:6" s="32" customFormat="1" ht="23.25" customHeight="1" x14ac:dyDescent="0.2">
      <c r="A61" s="74"/>
      <c r="B61" s="123" t="s">
        <v>107</v>
      </c>
      <c r="C61" s="120" t="s">
        <v>106</v>
      </c>
      <c r="D61" s="121">
        <f>D133</f>
        <v>0</v>
      </c>
      <c r="E61" s="121">
        <f t="shared" ref="E61:F61" si="14">E133</f>
        <v>53000</v>
      </c>
      <c r="F61" s="121">
        <f t="shared" si="14"/>
        <v>53000</v>
      </c>
    </row>
    <row r="62" spans="1:6" s="32" customFormat="1" ht="15" customHeight="1" x14ac:dyDescent="0.2">
      <c r="A62" s="74"/>
      <c r="B62" s="81" t="s">
        <v>43</v>
      </c>
      <c r="C62" s="67"/>
      <c r="D62" s="68">
        <f>SUM(D58:D61)</f>
        <v>379634350</v>
      </c>
      <c r="E62" s="68">
        <f t="shared" ref="E62" si="15">SUM(E58:E61)</f>
        <v>-20480870</v>
      </c>
      <c r="F62" s="68">
        <f>SUM(F58:F61)</f>
        <v>359153480</v>
      </c>
    </row>
    <row r="63" spans="1:6" ht="7.5" customHeight="1" x14ac:dyDescent="0.25">
      <c r="A63" s="7"/>
      <c r="B63" s="2"/>
      <c r="C63" s="3"/>
      <c r="D63" s="82"/>
      <c r="E63" s="83"/>
      <c r="F63" s="82"/>
    </row>
    <row r="64" spans="1:6" ht="7.5" customHeight="1" x14ac:dyDescent="0.25">
      <c r="A64" s="7"/>
      <c r="B64" s="2"/>
      <c r="C64" s="3"/>
      <c r="D64" s="82"/>
      <c r="E64" s="83"/>
      <c r="F64" s="82"/>
    </row>
    <row r="65" spans="1:6" ht="25.5" customHeight="1" x14ac:dyDescent="0.25">
      <c r="A65" s="125" t="s">
        <v>14</v>
      </c>
      <c r="B65" s="125" t="s">
        <v>15</v>
      </c>
      <c r="C65" s="24" t="s">
        <v>16</v>
      </c>
      <c r="D65" s="8" t="s">
        <v>3</v>
      </c>
      <c r="E65" s="8" t="s">
        <v>100</v>
      </c>
      <c r="F65" s="8" t="s">
        <v>101</v>
      </c>
    </row>
    <row r="66" spans="1:6" ht="9" customHeight="1" x14ac:dyDescent="0.25">
      <c r="A66" s="25">
        <v>1</v>
      </c>
      <c r="B66" s="26" t="s">
        <v>17</v>
      </c>
      <c r="C66" s="26" t="s">
        <v>18</v>
      </c>
      <c r="D66" s="27">
        <v>4</v>
      </c>
      <c r="E66" s="27">
        <v>5</v>
      </c>
      <c r="F66" s="27">
        <v>6</v>
      </c>
    </row>
    <row r="67" spans="1:6" s="32" customFormat="1" ht="15" customHeight="1" x14ac:dyDescent="0.2">
      <c r="A67" s="84" t="s">
        <v>18</v>
      </c>
      <c r="B67" s="85" t="s">
        <v>44</v>
      </c>
      <c r="C67" s="86" t="s">
        <v>20</v>
      </c>
      <c r="D67" s="87">
        <f>D68+D72+D78</f>
        <v>124574590</v>
      </c>
      <c r="E67" s="87">
        <f>E68+E72+E78</f>
        <v>0</v>
      </c>
      <c r="F67" s="87">
        <f>F68+F72+F78</f>
        <v>124574590</v>
      </c>
    </row>
    <row r="68" spans="1:6" s="32" customFormat="1" ht="11.25" customHeight="1" x14ac:dyDescent="0.2">
      <c r="A68" s="60" t="s">
        <v>20</v>
      </c>
      <c r="B68" s="88" t="s">
        <v>45</v>
      </c>
      <c r="C68" s="61" t="s">
        <v>20</v>
      </c>
      <c r="D68" s="62">
        <f>SUM(D69:D71)</f>
        <v>70906300</v>
      </c>
      <c r="E68" s="62">
        <f>F68-D68</f>
        <v>0</v>
      </c>
      <c r="F68" s="62">
        <f>SUM(F69:F71)</f>
        <v>70906300</v>
      </c>
    </row>
    <row r="69" spans="1:6" s="32" customFormat="1" ht="11.45" customHeight="1" x14ac:dyDescent="0.2">
      <c r="A69" s="41" t="s">
        <v>46</v>
      </c>
      <c r="B69" s="42" t="s">
        <v>47</v>
      </c>
      <c r="C69" s="43" t="s">
        <v>20</v>
      </c>
      <c r="D69" s="44">
        <v>58927810</v>
      </c>
      <c r="E69" s="44">
        <f t="shared" ref="E69:E79" si="16">F69-D69</f>
        <v>0</v>
      </c>
      <c r="F69" s="64">
        <v>58927810</v>
      </c>
    </row>
    <row r="70" spans="1:6" s="32" customFormat="1" ht="11.45" customHeight="1" x14ac:dyDescent="0.2">
      <c r="A70" s="89" t="s">
        <v>48</v>
      </c>
      <c r="B70" s="90" t="s">
        <v>49</v>
      </c>
      <c r="C70" s="91" t="s">
        <v>20</v>
      </c>
      <c r="D70" s="44">
        <v>2255200</v>
      </c>
      <c r="E70" s="44">
        <f t="shared" si="16"/>
        <v>0</v>
      </c>
      <c r="F70" s="64">
        <v>2255200</v>
      </c>
    </row>
    <row r="71" spans="1:6" s="32" customFormat="1" ht="11.45" customHeight="1" x14ac:dyDescent="0.2">
      <c r="A71" s="41" t="s">
        <v>50</v>
      </c>
      <c r="B71" s="42" t="s">
        <v>51</v>
      </c>
      <c r="C71" s="43" t="s">
        <v>20</v>
      </c>
      <c r="D71" s="44">
        <v>9723290</v>
      </c>
      <c r="E71" s="44">
        <f t="shared" si="16"/>
        <v>0</v>
      </c>
      <c r="F71" s="64">
        <v>9723290</v>
      </c>
    </row>
    <row r="72" spans="1:6" s="32" customFormat="1" ht="11.45" customHeight="1" x14ac:dyDescent="0.2">
      <c r="A72" s="60">
        <v>32</v>
      </c>
      <c r="B72" s="88" t="s">
        <v>52</v>
      </c>
      <c r="C72" s="61" t="s">
        <v>20</v>
      </c>
      <c r="D72" s="62">
        <f>SUM(D73:D77)</f>
        <v>53518290</v>
      </c>
      <c r="E72" s="62">
        <f t="shared" si="16"/>
        <v>0</v>
      </c>
      <c r="F72" s="62">
        <f>SUM(F73:F77)</f>
        <v>53518290</v>
      </c>
    </row>
    <row r="73" spans="1:6" s="32" customFormat="1" ht="11.45" customHeight="1" x14ac:dyDescent="0.2">
      <c r="A73" s="41">
        <v>321</v>
      </c>
      <c r="B73" s="42" t="s">
        <v>53</v>
      </c>
      <c r="C73" s="43" t="s">
        <v>20</v>
      </c>
      <c r="D73" s="44">
        <v>2050320</v>
      </c>
      <c r="E73" s="44">
        <f t="shared" si="16"/>
        <v>0</v>
      </c>
      <c r="F73" s="64">
        <v>2050320</v>
      </c>
    </row>
    <row r="74" spans="1:6" s="32" customFormat="1" ht="11.45" customHeight="1" x14ac:dyDescent="0.2">
      <c r="A74" s="41">
        <v>322</v>
      </c>
      <c r="B74" s="42" t="s">
        <v>54</v>
      </c>
      <c r="C74" s="43" t="s">
        <v>20</v>
      </c>
      <c r="D74" s="44">
        <v>36656270</v>
      </c>
      <c r="E74" s="44">
        <f t="shared" si="16"/>
        <v>0</v>
      </c>
      <c r="F74" s="64">
        <v>36656270</v>
      </c>
    </row>
    <row r="75" spans="1:6" s="32" customFormat="1" ht="11.45" customHeight="1" x14ac:dyDescent="0.2">
      <c r="A75" s="41">
        <v>323</v>
      </c>
      <c r="B75" s="42" t="s">
        <v>55</v>
      </c>
      <c r="C75" s="43" t="s">
        <v>20</v>
      </c>
      <c r="D75" s="44">
        <v>7732690</v>
      </c>
      <c r="E75" s="44">
        <f t="shared" si="16"/>
        <v>0</v>
      </c>
      <c r="F75" s="64">
        <v>7732690</v>
      </c>
    </row>
    <row r="76" spans="1:6" s="32" customFormat="1" ht="11.45" customHeight="1" x14ac:dyDescent="0.2">
      <c r="A76" s="41">
        <v>324</v>
      </c>
      <c r="B76" s="42" t="s">
        <v>56</v>
      </c>
      <c r="C76" s="43" t="s">
        <v>20</v>
      </c>
      <c r="D76" s="44">
        <v>192000</v>
      </c>
      <c r="E76" s="44">
        <f t="shared" si="16"/>
        <v>0</v>
      </c>
      <c r="F76" s="64">
        <v>192000</v>
      </c>
    </row>
    <row r="77" spans="1:6" s="32" customFormat="1" ht="11.25" customHeight="1" x14ac:dyDescent="0.2">
      <c r="A77" s="41">
        <v>329</v>
      </c>
      <c r="B77" s="42" t="s">
        <v>57</v>
      </c>
      <c r="C77" s="43" t="s">
        <v>20</v>
      </c>
      <c r="D77" s="44">
        <v>6887010</v>
      </c>
      <c r="E77" s="44">
        <f t="shared" si="16"/>
        <v>0</v>
      </c>
      <c r="F77" s="64">
        <v>6887010</v>
      </c>
    </row>
    <row r="78" spans="1:6" ht="11.25" customHeight="1" x14ac:dyDescent="0.25">
      <c r="A78" s="60">
        <v>34</v>
      </c>
      <c r="B78" s="88" t="s">
        <v>58</v>
      </c>
      <c r="C78" s="61" t="s">
        <v>20</v>
      </c>
      <c r="D78" s="62">
        <f>SUM(D79)</f>
        <v>150000</v>
      </c>
      <c r="E78" s="62">
        <f t="shared" si="16"/>
        <v>0</v>
      </c>
      <c r="F78" s="63">
        <f>SUM(F79)</f>
        <v>150000</v>
      </c>
    </row>
    <row r="79" spans="1:6" ht="11.25" customHeight="1" x14ac:dyDescent="0.25">
      <c r="A79" s="41">
        <v>343</v>
      </c>
      <c r="B79" s="42" t="s">
        <v>59</v>
      </c>
      <c r="C79" s="43" t="s">
        <v>20</v>
      </c>
      <c r="D79" s="44">
        <v>150000</v>
      </c>
      <c r="E79" s="44">
        <f t="shared" si="16"/>
        <v>0</v>
      </c>
      <c r="F79" s="64">
        <v>150000</v>
      </c>
    </row>
    <row r="80" spans="1:6" s="32" customFormat="1" ht="15" customHeight="1" x14ac:dyDescent="0.2">
      <c r="A80" s="92" t="s">
        <v>60</v>
      </c>
      <c r="B80" s="93" t="s">
        <v>7</v>
      </c>
      <c r="C80" s="94" t="s">
        <v>20</v>
      </c>
      <c r="D80" s="95">
        <f>D81+D86</f>
        <v>38293500</v>
      </c>
      <c r="E80" s="95">
        <f>E81+E86</f>
        <v>3177810</v>
      </c>
      <c r="F80" s="95">
        <f>F81+F86</f>
        <v>41471310</v>
      </c>
    </row>
    <row r="81" spans="1:6" s="32" customFormat="1" ht="11.25" customHeight="1" x14ac:dyDescent="0.2">
      <c r="A81" s="60" t="s">
        <v>61</v>
      </c>
      <c r="B81" s="88" t="s">
        <v>62</v>
      </c>
      <c r="C81" s="61" t="s">
        <v>20</v>
      </c>
      <c r="D81" s="62">
        <f>SUM(D82:D85)</f>
        <v>11201000</v>
      </c>
      <c r="E81" s="62">
        <f>F81-D81</f>
        <v>5334810</v>
      </c>
      <c r="F81" s="62">
        <f>SUM(F82:F85)</f>
        <v>16535810</v>
      </c>
    </row>
    <row r="82" spans="1:6" s="32" customFormat="1" ht="11.25" customHeight="1" x14ac:dyDescent="0.2">
      <c r="A82" s="41" t="s">
        <v>87</v>
      </c>
      <c r="B82" s="42" t="s">
        <v>88</v>
      </c>
      <c r="C82" s="43" t="s">
        <v>20</v>
      </c>
      <c r="D82" s="44">
        <v>0</v>
      </c>
      <c r="E82" s="44">
        <f t="shared" ref="E82:E88" si="17">F82-D82</f>
        <v>1318230</v>
      </c>
      <c r="F82" s="64">
        <v>1318230</v>
      </c>
    </row>
    <row r="83" spans="1:6" s="32" customFormat="1" ht="11.25" customHeight="1" x14ac:dyDescent="0.2">
      <c r="A83" s="41">
        <v>422</v>
      </c>
      <c r="B83" s="42" t="s">
        <v>63</v>
      </c>
      <c r="C83" s="43" t="s">
        <v>20</v>
      </c>
      <c r="D83" s="44">
        <v>10251000</v>
      </c>
      <c r="E83" s="44">
        <f t="shared" si="17"/>
        <v>4016580</v>
      </c>
      <c r="F83" s="64">
        <v>14267580</v>
      </c>
    </row>
    <row r="84" spans="1:6" s="32" customFormat="1" ht="11.25" customHeight="1" x14ac:dyDescent="0.2">
      <c r="A84" s="41">
        <v>423</v>
      </c>
      <c r="B84" s="42" t="s">
        <v>64</v>
      </c>
      <c r="C84" s="43" t="s">
        <v>20</v>
      </c>
      <c r="D84" s="44">
        <v>850000</v>
      </c>
      <c r="E84" s="44">
        <f t="shared" si="17"/>
        <v>0</v>
      </c>
      <c r="F84" s="64">
        <v>850000</v>
      </c>
    </row>
    <row r="85" spans="1:6" s="32" customFormat="1" ht="11.25" customHeight="1" x14ac:dyDescent="0.2">
      <c r="A85" s="41">
        <v>426</v>
      </c>
      <c r="B85" s="42" t="s">
        <v>65</v>
      </c>
      <c r="C85" s="43" t="s">
        <v>20</v>
      </c>
      <c r="D85" s="96">
        <v>100000</v>
      </c>
      <c r="E85" s="44">
        <f t="shared" si="17"/>
        <v>0</v>
      </c>
      <c r="F85" s="64">
        <v>100000</v>
      </c>
    </row>
    <row r="86" spans="1:6" s="32" customFormat="1" ht="11.25" customHeight="1" x14ac:dyDescent="0.2">
      <c r="A86" s="60">
        <v>45</v>
      </c>
      <c r="B86" s="88" t="s">
        <v>66</v>
      </c>
      <c r="C86" s="61" t="s">
        <v>20</v>
      </c>
      <c r="D86" s="62">
        <f>SUM(D87:D88)</f>
        <v>27092500</v>
      </c>
      <c r="E86" s="62">
        <f t="shared" si="17"/>
        <v>-2157000</v>
      </c>
      <c r="F86" s="62">
        <f>SUM(F87:F88)</f>
        <v>24935500</v>
      </c>
    </row>
    <row r="87" spans="1:6" s="32" customFormat="1" ht="11.25" customHeight="1" x14ac:dyDescent="0.2">
      <c r="A87" s="41">
        <v>451</v>
      </c>
      <c r="B87" s="42" t="s">
        <v>67</v>
      </c>
      <c r="C87" s="43" t="s">
        <v>20</v>
      </c>
      <c r="D87" s="44">
        <v>27087500</v>
      </c>
      <c r="E87" s="44">
        <f t="shared" si="17"/>
        <v>-2157000</v>
      </c>
      <c r="F87" s="64">
        <v>24930500</v>
      </c>
    </row>
    <row r="88" spans="1:6" s="32" customFormat="1" ht="11.25" customHeight="1" x14ac:dyDescent="0.2">
      <c r="A88" s="41">
        <v>452</v>
      </c>
      <c r="B88" s="42" t="s">
        <v>68</v>
      </c>
      <c r="C88" s="43" t="s">
        <v>20</v>
      </c>
      <c r="D88" s="44">
        <v>5000</v>
      </c>
      <c r="E88" s="44">
        <f t="shared" si="17"/>
        <v>0</v>
      </c>
      <c r="F88" s="64">
        <v>5000</v>
      </c>
    </row>
    <row r="89" spans="1:6" s="32" customFormat="1" ht="15" customHeight="1" x14ac:dyDescent="0.2">
      <c r="A89" s="84" t="s">
        <v>18</v>
      </c>
      <c r="B89" s="85" t="s">
        <v>44</v>
      </c>
      <c r="C89" s="86" t="s">
        <v>26</v>
      </c>
      <c r="D89" s="87">
        <f>D90+D94+D100+D102+D104+D107+D109</f>
        <v>146791560</v>
      </c>
      <c r="E89" s="87">
        <f>E90+E94+E100+E102+E104+E107+E109</f>
        <v>0</v>
      </c>
      <c r="F89" s="87">
        <f>F90+F94+F100+F102+F104+F107+F109</f>
        <v>146791560</v>
      </c>
    </row>
    <row r="90" spans="1:6" s="32" customFormat="1" ht="11.25" customHeight="1" x14ac:dyDescent="0.2">
      <c r="A90" s="60" t="s">
        <v>20</v>
      </c>
      <c r="B90" s="88" t="s">
        <v>45</v>
      </c>
      <c r="C90" s="61" t="s">
        <v>26</v>
      </c>
      <c r="D90" s="62">
        <f>SUM(D91:D93)</f>
        <v>61245660</v>
      </c>
      <c r="E90" s="62">
        <f t="shared" ref="E90:E111" si="18">F90-D90</f>
        <v>0</v>
      </c>
      <c r="F90" s="62">
        <f>SUM(F91:F93)</f>
        <v>61245660</v>
      </c>
    </row>
    <row r="91" spans="1:6" s="32" customFormat="1" ht="11.25" customHeight="1" x14ac:dyDescent="0.2">
      <c r="A91" s="41" t="s">
        <v>46</v>
      </c>
      <c r="B91" s="42" t="s">
        <v>47</v>
      </c>
      <c r="C91" s="43" t="s">
        <v>26</v>
      </c>
      <c r="D91" s="44">
        <v>50961360</v>
      </c>
      <c r="E91" s="44">
        <f t="shared" si="18"/>
        <v>0</v>
      </c>
      <c r="F91" s="64">
        <v>50961360</v>
      </c>
    </row>
    <row r="92" spans="1:6" s="32" customFormat="1" ht="11.25" customHeight="1" x14ac:dyDescent="0.2">
      <c r="A92" s="89" t="s">
        <v>48</v>
      </c>
      <c r="B92" s="90" t="s">
        <v>49</v>
      </c>
      <c r="C92" s="91" t="s">
        <v>26</v>
      </c>
      <c r="D92" s="44">
        <v>1778750</v>
      </c>
      <c r="E92" s="44">
        <f t="shared" si="18"/>
        <v>0</v>
      </c>
      <c r="F92" s="64">
        <v>1778750</v>
      </c>
    </row>
    <row r="93" spans="1:6" s="32" customFormat="1" ht="11.25" customHeight="1" x14ac:dyDescent="0.2">
      <c r="A93" s="41" t="s">
        <v>50</v>
      </c>
      <c r="B93" s="42" t="s">
        <v>51</v>
      </c>
      <c r="C93" s="43" t="s">
        <v>26</v>
      </c>
      <c r="D93" s="44">
        <v>8505550</v>
      </c>
      <c r="E93" s="44">
        <f t="shared" si="18"/>
        <v>0</v>
      </c>
      <c r="F93" s="64">
        <v>8505550</v>
      </c>
    </row>
    <row r="94" spans="1:6" s="32" customFormat="1" ht="11.25" customHeight="1" x14ac:dyDescent="0.2">
      <c r="A94" s="60">
        <v>32</v>
      </c>
      <c r="B94" s="88" t="s">
        <v>52</v>
      </c>
      <c r="C94" s="61" t="s">
        <v>26</v>
      </c>
      <c r="D94" s="62">
        <f>SUM(D95:D99)</f>
        <v>50152390</v>
      </c>
      <c r="E94" s="62">
        <f t="shared" si="18"/>
        <v>-390000</v>
      </c>
      <c r="F94" s="62">
        <f>SUM(F95:F99)</f>
        <v>49762390</v>
      </c>
    </row>
    <row r="95" spans="1:6" s="32" customFormat="1" ht="11.25" customHeight="1" x14ac:dyDescent="0.2">
      <c r="A95" s="41">
        <v>321</v>
      </c>
      <c r="B95" s="42" t="s">
        <v>53</v>
      </c>
      <c r="C95" s="43" t="s">
        <v>26</v>
      </c>
      <c r="D95" s="44">
        <v>3130980</v>
      </c>
      <c r="E95" s="44">
        <f t="shared" si="18"/>
        <v>0</v>
      </c>
      <c r="F95" s="64">
        <v>3130980</v>
      </c>
    </row>
    <row r="96" spans="1:6" s="32" customFormat="1" ht="11.25" customHeight="1" x14ac:dyDescent="0.2">
      <c r="A96" s="41">
        <v>322</v>
      </c>
      <c r="B96" s="42" t="s">
        <v>54</v>
      </c>
      <c r="C96" s="43" t="s">
        <v>26</v>
      </c>
      <c r="D96" s="44">
        <v>12096350</v>
      </c>
      <c r="E96" s="44">
        <f t="shared" si="18"/>
        <v>0</v>
      </c>
      <c r="F96" s="64">
        <v>12096350</v>
      </c>
    </row>
    <row r="97" spans="1:6" s="32" customFormat="1" ht="11.25" customHeight="1" x14ac:dyDescent="0.2">
      <c r="A97" s="41">
        <v>323</v>
      </c>
      <c r="B97" s="42" t="s">
        <v>55</v>
      </c>
      <c r="C97" s="43" t="s">
        <v>26</v>
      </c>
      <c r="D97" s="44">
        <v>26201310</v>
      </c>
      <c r="E97" s="44">
        <f t="shared" si="18"/>
        <v>-390000</v>
      </c>
      <c r="F97" s="64">
        <v>25811310</v>
      </c>
    </row>
    <row r="98" spans="1:6" ht="11.25" customHeight="1" x14ac:dyDescent="0.25">
      <c r="A98" s="41">
        <v>324</v>
      </c>
      <c r="B98" s="42" t="s">
        <v>56</v>
      </c>
      <c r="C98" s="43" t="s">
        <v>26</v>
      </c>
      <c r="D98" s="44">
        <v>113000</v>
      </c>
      <c r="E98" s="44">
        <f t="shared" si="18"/>
        <v>0</v>
      </c>
      <c r="F98" s="64">
        <v>113000</v>
      </c>
    </row>
    <row r="99" spans="1:6" s="32" customFormat="1" ht="11.25" customHeight="1" x14ac:dyDescent="0.2">
      <c r="A99" s="41">
        <v>329</v>
      </c>
      <c r="B99" s="42" t="s">
        <v>57</v>
      </c>
      <c r="C99" s="43" t="s">
        <v>26</v>
      </c>
      <c r="D99" s="44">
        <v>8610750</v>
      </c>
      <c r="E99" s="44">
        <f t="shared" si="18"/>
        <v>0</v>
      </c>
      <c r="F99" s="64">
        <v>8610750</v>
      </c>
    </row>
    <row r="100" spans="1:6" s="32" customFormat="1" ht="11.25" customHeight="1" x14ac:dyDescent="0.2">
      <c r="A100" s="60">
        <v>34</v>
      </c>
      <c r="B100" s="88" t="s">
        <v>58</v>
      </c>
      <c r="C100" s="61" t="s">
        <v>26</v>
      </c>
      <c r="D100" s="62">
        <f>SUM(D101)</f>
        <v>232000</v>
      </c>
      <c r="E100" s="62">
        <f t="shared" si="18"/>
        <v>390000</v>
      </c>
      <c r="F100" s="62">
        <f>SUM(F101)</f>
        <v>622000</v>
      </c>
    </row>
    <row r="101" spans="1:6" s="32" customFormat="1" ht="11.25" customHeight="1" x14ac:dyDescent="0.2">
      <c r="A101" s="41">
        <v>343</v>
      </c>
      <c r="B101" s="42" t="s">
        <v>59</v>
      </c>
      <c r="C101" s="43" t="s">
        <v>26</v>
      </c>
      <c r="D101" s="44">
        <v>232000</v>
      </c>
      <c r="E101" s="44">
        <f t="shared" si="18"/>
        <v>390000</v>
      </c>
      <c r="F101" s="64">
        <v>622000</v>
      </c>
    </row>
    <row r="102" spans="1:6" ht="11.25" customHeight="1" x14ac:dyDescent="0.25">
      <c r="A102" s="60" t="s">
        <v>69</v>
      </c>
      <c r="B102" s="88" t="s">
        <v>70</v>
      </c>
      <c r="C102" s="61" t="s">
        <v>26</v>
      </c>
      <c r="D102" s="62">
        <f>D103</f>
        <v>1458400</v>
      </c>
      <c r="E102" s="62">
        <f t="shared" si="18"/>
        <v>0</v>
      </c>
      <c r="F102" s="62">
        <f>F103</f>
        <v>1458400</v>
      </c>
    </row>
    <row r="103" spans="1:6" ht="11.25" customHeight="1" x14ac:dyDescent="0.25">
      <c r="A103" s="41" t="s">
        <v>71</v>
      </c>
      <c r="B103" s="42" t="s">
        <v>72</v>
      </c>
      <c r="C103" s="43" t="s">
        <v>26</v>
      </c>
      <c r="D103" s="44">
        <v>1458400</v>
      </c>
      <c r="E103" s="44">
        <f t="shared" si="18"/>
        <v>0</v>
      </c>
      <c r="F103" s="64">
        <v>1458400</v>
      </c>
    </row>
    <row r="104" spans="1:6" ht="11.25" customHeight="1" x14ac:dyDescent="0.25">
      <c r="A104" s="60">
        <v>36</v>
      </c>
      <c r="B104" s="88" t="s">
        <v>73</v>
      </c>
      <c r="C104" s="61" t="s">
        <v>26</v>
      </c>
      <c r="D104" s="62">
        <f>SUM(D105:D106)</f>
        <v>10145400</v>
      </c>
      <c r="E104" s="62">
        <f t="shared" si="18"/>
        <v>0</v>
      </c>
      <c r="F104" s="62">
        <f>SUM(F105:F106)</f>
        <v>10145400</v>
      </c>
    </row>
    <row r="105" spans="1:6" ht="11.25" customHeight="1" x14ac:dyDescent="0.25">
      <c r="A105" s="41">
        <v>363</v>
      </c>
      <c r="B105" s="42" t="s">
        <v>74</v>
      </c>
      <c r="C105" s="43" t="s">
        <v>26</v>
      </c>
      <c r="D105" s="44">
        <v>5450000</v>
      </c>
      <c r="E105" s="44">
        <f t="shared" si="18"/>
        <v>0</v>
      </c>
      <c r="F105" s="64">
        <v>5450000</v>
      </c>
    </row>
    <row r="106" spans="1:6" ht="11.25" customHeight="1" x14ac:dyDescent="0.25">
      <c r="A106" s="41">
        <v>369</v>
      </c>
      <c r="B106" s="42" t="s">
        <v>75</v>
      </c>
      <c r="C106" s="43" t="s">
        <v>26</v>
      </c>
      <c r="D106" s="44">
        <v>4695400</v>
      </c>
      <c r="E106" s="44">
        <f t="shared" si="18"/>
        <v>0</v>
      </c>
      <c r="F106" s="64">
        <v>4695400</v>
      </c>
    </row>
    <row r="107" spans="1:6" ht="11.25" customHeight="1" x14ac:dyDescent="0.25">
      <c r="A107" s="60">
        <v>37</v>
      </c>
      <c r="B107" s="88" t="s">
        <v>76</v>
      </c>
      <c r="C107" s="61" t="s">
        <v>26</v>
      </c>
      <c r="D107" s="62">
        <f>SUM(D108)</f>
        <v>637000</v>
      </c>
      <c r="E107" s="62">
        <f t="shared" si="18"/>
        <v>0</v>
      </c>
      <c r="F107" s="62">
        <f>SUM(F108)</f>
        <v>637000</v>
      </c>
    </row>
    <row r="108" spans="1:6" ht="11.25" customHeight="1" x14ac:dyDescent="0.25">
      <c r="A108" s="41">
        <v>372</v>
      </c>
      <c r="B108" s="42" t="s">
        <v>77</v>
      </c>
      <c r="C108" s="43" t="s">
        <v>26</v>
      </c>
      <c r="D108" s="44">
        <v>637000</v>
      </c>
      <c r="E108" s="44">
        <f t="shared" si="18"/>
        <v>0</v>
      </c>
      <c r="F108" s="64">
        <v>637000</v>
      </c>
    </row>
    <row r="109" spans="1:6" s="32" customFormat="1" ht="11.25" customHeight="1" x14ac:dyDescent="0.2">
      <c r="A109" s="60">
        <v>38</v>
      </c>
      <c r="B109" s="88" t="s">
        <v>78</v>
      </c>
      <c r="C109" s="61" t="s">
        <v>26</v>
      </c>
      <c r="D109" s="62">
        <f>SUM(D110:D111)</f>
        <v>22920710</v>
      </c>
      <c r="E109" s="62">
        <f t="shared" si="18"/>
        <v>0</v>
      </c>
      <c r="F109" s="62">
        <f>SUM(F110:F111)</f>
        <v>22920710</v>
      </c>
    </row>
    <row r="110" spans="1:6" s="32" customFormat="1" ht="11.25" customHeight="1" x14ac:dyDescent="0.2">
      <c r="A110" s="41">
        <v>381</v>
      </c>
      <c r="B110" s="42" t="s">
        <v>79</v>
      </c>
      <c r="C110" s="43" t="s">
        <v>26</v>
      </c>
      <c r="D110" s="44">
        <v>750000</v>
      </c>
      <c r="E110" s="44">
        <f t="shared" si="18"/>
        <v>0</v>
      </c>
      <c r="F110" s="64">
        <v>750000</v>
      </c>
    </row>
    <row r="111" spans="1:6" s="32" customFormat="1" ht="11.25" customHeight="1" x14ac:dyDescent="0.2">
      <c r="A111" s="41">
        <v>383</v>
      </c>
      <c r="B111" s="42" t="s">
        <v>80</v>
      </c>
      <c r="C111" s="43" t="s">
        <v>26</v>
      </c>
      <c r="D111" s="44">
        <v>22170710</v>
      </c>
      <c r="E111" s="44">
        <f t="shared" si="18"/>
        <v>0</v>
      </c>
      <c r="F111" s="64">
        <v>22170710</v>
      </c>
    </row>
    <row r="112" spans="1:6" s="32" customFormat="1" ht="15" customHeight="1" x14ac:dyDescent="0.2">
      <c r="A112" s="92" t="s">
        <v>60</v>
      </c>
      <c r="B112" s="93" t="s">
        <v>7</v>
      </c>
      <c r="C112" s="94" t="s">
        <v>26</v>
      </c>
      <c r="D112" s="95">
        <f>D113+D116+D122</f>
        <v>68821000</v>
      </c>
      <c r="E112" s="95">
        <f>E113+E116+E122</f>
        <v>-24060666</v>
      </c>
      <c r="F112" s="95">
        <f>F113+F116+F122</f>
        <v>44760334</v>
      </c>
    </row>
    <row r="113" spans="1:6" s="32" customFormat="1" ht="11.25" customHeight="1" x14ac:dyDescent="0.2">
      <c r="A113" s="60" t="s">
        <v>81</v>
      </c>
      <c r="B113" s="88" t="s">
        <v>82</v>
      </c>
      <c r="C113" s="61" t="s">
        <v>26</v>
      </c>
      <c r="D113" s="62">
        <f>SUM(D114:D115)</f>
        <v>6300000</v>
      </c>
      <c r="E113" s="62">
        <f t="shared" ref="E113:E124" si="19">F113-D113</f>
        <v>164000</v>
      </c>
      <c r="F113" s="62">
        <f>SUM(F114:F115)</f>
        <v>6464000</v>
      </c>
    </row>
    <row r="114" spans="1:6" s="32" customFormat="1" ht="11.25" customHeight="1" x14ac:dyDescent="0.2">
      <c r="A114" s="41" t="s">
        <v>83</v>
      </c>
      <c r="B114" s="42" t="s">
        <v>84</v>
      </c>
      <c r="C114" s="43" t="s">
        <v>26</v>
      </c>
      <c r="D114" s="44">
        <v>4000000</v>
      </c>
      <c r="E114" s="44">
        <f t="shared" si="19"/>
        <v>0</v>
      </c>
      <c r="F114" s="44">
        <v>4000000</v>
      </c>
    </row>
    <row r="115" spans="1:6" s="32" customFormat="1" ht="11.25" customHeight="1" x14ac:dyDescent="0.2">
      <c r="A115" s="89" t="s">
        <v>85</v>
      </c>
      <c r="B115" s="90" t="s">
        <v>86</v>
      </c>
      <c r="C115" s="91" t="s">
        <v>26</v>
      </c>
      <c r="D115" s="44">
        <v>2300000</v>
      </c>
      <c r="E115" s="44">
        <f t="shared" si="19"/>
        <v>164000</v>
      </c>
      <c r="F115" s="44">
        <v>2464000</v>
      </c>
    </row>
    <row r="116" spans="1:6" s="32" customFormat="1" ht="11.25" customHeight="1" x14ac:dyDescent="0.2">
      <c r="A116" s="60" t="s">
        <v>61</v>
      </c>
      <c r="B116" s="88" t="s">
        <v>62</v>
      </c>
      <c r="C116" s="61" t="s">
        <v>26</v>
      </c>
      <c r="D116" s="62">
        <f>SUM(D117:D121)</f>
        <v>33061000</v>
      </c>
      <c r="E116" s="62">
        <f t="shared" si="19"/>
        <v>-1744246</v>
      </c>
      <c r="F116" s="62">
        <f>SUM(F117:F121)</f>
        <v>31316754</v>
      </c>
    </row>
    <row r="117" spans="1:6" s="32" customFormat="1" ht="11.25" customHeight="1" x14ac:dyDescent="0.2">
      <c r="A117" s="41" t="s">
        <v>87</v>
      </c>
      <c r="B117" s="42" t="s">
        <v>88</v>
      </c>
      <c r="C117" s="43" t="s">
        <v>26</v>
      </c>
      <c r="D117" s="44">
        <v>3275000</v>
      </c>
      <c r="E117" s="44">
        <f t="shared" si="19"/>
        <v>0</v>
      </c>
      <c r="F117" s="44">
        <v>3275000</v>
      </c>
    </row>
    <row r="118" spans="1:6" s="32" customFormat="1" ht="11.25" customHeight="1" x14ac:dyDescent="0.2">
      <c r="A118" s="41">
        <v>422</v>
      </c>
      <c r="B118" s="42" t="s">
        <v>63</v>
      </c>
      <c r="C118" s="43" t="s">
        <v>26</v>
      </c>
      <c r="D118" s="44">
        <v>5221000</v>
      </c>
      <c r="E118" s="44">
        <f t="shared" si="19"/>
        <v>-1692260</v>
      </c>
      <c r="F118" s="44">
        <v>3528740</v>
      </c>
    </row>
    <row r="119" spans="1:6" s="32" customFormat="1" ht="11.25" customHeight="1" x14ac:dyDescent="0.2">
      <c r="A119" s="41">
        <v>423</v>
      </c>
      <c r="B119" s="42" t="s">
        <v>64</v>
      </c>
      <c r="C119" s="43" t="s">
        <v>26</v>
      </c>
      <c r="D119" s="44">
        <v>24445000</v>
      </c>
      <c r="E119" s="44">
        <f t="shared" si="19"/>
        <v>-51986</v>
      </c>
      <c r="F119" s="44">
        <v>24393014</v>
      </c>
    </row>
    <row r="120" spans="1:6" s="32" customFormat="1" ht="11.25" customHeight="1" x14ac:dyDescent="0.2">
      <c r="A120" s="41">
        <v>424</v>
      </c>
      <c r="B120" s="42" t="s">
        <v>89</v>
      </c>
      <c r="C120" s="43" t="s">
        <v>26</v>
      </c>
      <c r="D120" s="44">
        <v>20000</v>
      </c>
      <c r="E120" s="44">
        <f t="shared" si="19"/>
        <v>0</v>
      </c>
      <c r="F120" s="44">
        <v>20000</v>
      </c>
    </row>
    <row r="121" spans="1:6" s="32" customFormat="1" ht="11.25" customHeight="1" x14ac:dyDescent="0.2">
      <c r="A121" s="41">
        <v>426</v>
      </c>
      <c r="B121" s="42" t="s">
        <v>65</v>
      </c>
      <c r="C121" s="43" t="s">
        <v>26</v>
      </c>
      <c r="D121" s="44">
        <v>100000</v>
      </c>
      <c r="E121" s="44">
        <f t="shared" si="19"/>
        <v>0</v>
      </c>
      <c r="F121" s="44">
        <v>100000</v>
      </c>
    </row>
    <row r="122" spans="1:6" s="32" customFormat="1" ht="11.25" customHeight="1" x14ac:dyDescent="0.2">
      <c r="A122" s="60">
        <v>45</v>
      </c>
      <c r="B122" s="88" t="s">
        <v>66</v>
      </c>
      <c r="C122" s="61" t="s">
        <v>26</v>
      </c>
      <c r="D122" s="62">
        <f>SUM(D123:D124)</f>
        <v>29460000</v>
      </c>
      <c r="E122" s="62">
        <f t="shared" si="19"/>
        <v>-22480420</v>
      </c>
      <c r="F122" s="62">
        <f>SUM(F123:F124)</f>
        <v>6979580</v>
      </c>
    </row>
    <row r="123" spans="1:6" s="32" customFormat="1" ht="11.25" customHeight="1" x14ac:dyDescent="0.2">
      <c r="A123" s="41">
        <v>451</v>
      </c>
      <c r="B123" s="42" t="s">
        <v>67</v>
      </c>
      <c r="C123" s="43" t="s">
        <v>26</v>
      </c>
      <c r="D123" s="44">
        <v>26710000</v>
      </c>
      <c r="E123" s="44">
        <f t="shared" si="19"/>
        <v>-22630990</v>
      </c>
      <c r="F123" s="44">
        <v>4079010</v>
      </c>
    </row>
    <row r="124" spans="1:6" s="32" customFormat="1" ht="11.25" customHeight="1" x14ac:dyDescent="0.2">
      <c r="A124" s="49">
        <v>452</v>
      </c>
      <c r="B124" s="50" t="s">
        <v>68</v>
      </c>
      <c r="C124" s="51" t="s">
        <v>26</v>
      </c>
      <c r="D124" s="52">
        <v>2750000</v>
      </c>
      <c r="E124" s="52">
        <f t="shared" si="19"/>
        <v>150570</v>
      </c>
      <c r="F124" s="52">
        <v>2900570</v>
      </c>
    </row>
    <row r="125" spans="1:6" s="32" customFormat="1" ht="15" customHeight="1" x14ac:dyDescent="0.2">
      <c r="A125" s="84" t="s">
        <v>18</v>
      </c>
      <c r="B125" s="85" t="s">
        <v>44</v>
      </c>
      <c r="C125" s="86" t="s">
        <v>33</v>
      </c>
      <c r="D125" s="87">
        <f>D126</f>
        <v>106500</v>
      </c>
      <c r="E125" s="87">
        <f>E126</f>
        <v>0</v>
      </c>
      <c r="F125" s="87">
        <f>F126</f>
        <v>106500</v>
      </c>
    </row>
    <row r="126" spans="1:6" s="32" customFormat="1" ht="11.25" customHeight="1" x14ac:dyDescent="0.2">
      <c r="A126" s="60">
        <v>32</v>
      </c>
      <c r="B126" s="88" t="s">
        <v>52</v>
      </c>
      <c r="C126" s="61" t="s">
        <v>33</v>
      </c>
      <c r="D126" s="62">
        <f>D127</f>
        <v>106500</v>
      </c>
      <c r="E126" s="62">
        <f t="shared" ref="E126:E127" si="20">F126-D126</f>
        <v>0</v>
      </c>
      <c r="F126" s="62">
        <f>F127</f>
        <v>106500</v>
      </c>
    </row>
    <row r="127" spans="1:6" s="32" customFormat="1" ht="11.25" customHeight="1" x14ac:dyDescent="0.2">
      <c r="A127" s="41">
        <v>323</v>
      </c>
      <c r="B127" s="42" t="s">
        <v>55</v>
      </c>
      <c r="C127" s="43" t="s">
        <v>33</v>
      </c>
      <c r="D127" s="44">
        <v>106500</v>
      </c>
      <c r="E127" s="44">
        <f t="shared" si="20"/>
        <v>0</v>
      </c>
      <c r="F127" s="64">
        <v>106500</v>
      </c>
    </row>
    <row r="128" spans="1:6" s="32" customFormat="1" ht="15" customHeight="1" x14ac:dyDescent="0.2">
      <c r="A128" s="92" t="s">
        <v>60</v>
      </c>
      <c r="B128" s="93" t="s">
        <v>7</v>
      </c>
      <c r="C128" s="94" t="s">
        <v>33</v>
      </c>
      <c r="D128" s="95">
        <f>D129+D131</f>
        <v>1047200</v>
      </c>
      <c r="E128" s="95">
        <f t="shared" ref="E128:F128" si="21">E129+E131</f>
        <v>348986</v>
      </c>
      <c r="F128" s="95">
        <f t="shared" si="21"/>
        <v>1396186</v>
      </c>
    </row>
    <row r="129" spans="1:6" s="32" customFormat="1" ht="11.25" customHeight="1" x14ac:dyDescent="0.2">
      <c r="A129" s="60" t="s">
        <v>81</v>
      </c>
      <c r="B129" s="88" t="s">
        <v>82</v>
      </c>
      <c r="C129" s="61" t="s">
        <v>33</v>
      </c>
      <c r="D129" s="62">
        <f>D130</f>
        <v>0</v>
      </c>
      <c r="E129" s="62">
        <f t="shared" ref="E129:E132" si="22">F129-D129</f>
        <v>150000</v>
      </c>
      <c r="F129" s="62">
        <f>F130</f>
        <v>150000</v>
      </c>
    </row>
    <row r="130" spans="1:6" s="32" customFormat="1" ht="11.25" customHeight="1" x14ac:dyDescent="0.2">
      <c r="A130" s="41" t="s">
        <v>85</v>
      </c>
      <c r="B130" s="42" t="s">
        <v>86</v>
      </c>
      <c r="C130" s="43" t="s">
        <v>33</v>
      </c>
      <c r="D130" s="44">
        <v>0</v>
      </c>
      <c r="E130" s="44">
        <f t="shared" si="22"/>
        <v>150000</v>
      </c>
      <c r="F130" s="44">
        <v>150000</v>
      </c>
    </row>
    <row r="131" spans="1:6" s="32" customFormat="1" ht="11.25" customHeight="1" x14ac:dyDescent="0.2">
      <c r="A131" s="60" t="s">
        <v>61</v>
      </c>
      <c r="B131" s="88" t="s">
        <v>62</v>
      </c>
      <c r="C131" s="61" t="s">
        <v>33</v>
      </c>
      <c r="D131" s="62">
        <f>D132</f>
        <v>1047200</v>
      </c>
      <c r="E131" s="62">
        <f t="shared" si="22"/>
        <v>198986</v>
      </c>
      <c r="F131" s="62">
        <f>F132</f>
        <v>1246186</v>
      </c>
    </row>
    <row r="132" spans="1:6" s="32" customFormat="1" ht="11.25" customHeight="1" x14ac:dyDescent="0.2">
      <c r="A132" s="41">
        <v>423</v>
      </c>
      <c r="B132" s="42" t="s">
        <v>64</v>
      </c>
      <c r="C132" s="43" t="s">
        <v>33</v>
      </c>
      <c r="D132" s="44">
        <v>1047200</v>
      </c>
      <c r="E132" s="44">
        <f t="shared" si="22"/>
        <v>198986</v>
      </c>
      <c r="F132" s="44">
        <v>1246186</v>
      </c>
    </row>
    <row r="133" spans="1:6" s="32" customFormat="1" ht="15" customHeight="1" x14ac:dyDescent="0.2">
      <c r="A133" s="84" t="s">
        <v>60</v>
      </c>
      <c r="B133" s="85" t="s">
        <v>7</v>
      </c>
      <c r="C133" s="86" t="s">
        <v>106</v>
      </c>
      <c r="D133" s="87">
        <f>D134</f>
        <v>0</v>
      </c>
      <c r="E133" s="87">
        <f>E134</f>
        <v>53000</v>
      </c>
      <c r="F133" s="87">
        <f>F134</f>
        <v>53000</v>
      </c>
    </row>
    <row r="134" spans="1:6" s="32" customFormat="1" ht="11.25" customHeight="1" x14ac:dyDescent="0.2">
      <c r="A134" s="60" t="s">
        <v>61</v>
      </c>
      <c r="B134" s="88" t="s">
        <v>62</v>
      </c>
      <c r="C134" s="61" t="s">
        <v>106</v>
      </c>
      <c r="D134" s="62">
        <f>D135</f>
        <v>0</v>
      </c>
      <c r="E134" s="62">
        <f t="shared" ref="E134:F134" si="23">E135</f>
        <v>53000</v>
      </c>
      <c r="F134" s="62">
        <f t="shared" si="23"/>
        <v>53000</v>
      </c>
    </row>
    <row r="135" spans="1:6" s="32" customFormat="1" ht="11.25" customHeight="1" x14ac:dyDescent="0.2">
      <c r="A135" s="41">
        <v>423</v>
      </c>
      <c r="B135" s="42" t="s">
        <v>64</v>
      </c>
      <c r="C135" s="43" t="s">
        <v>106</v>
      </c>
      <c r="D135" s="44">
        <v>0</v>
      </c>
      <c r="E135" s="44">
        <f t="shared" ref="E135" si="24">F135-D135</f>
        <v>53000</v>
      </c>
      <c r="F135" s="64">
        <v>53000</v>
      </c>
    </row>
    <row r="136" spans="1:6" s="32" customFormat="1" ht="15" customHeight="1" x14ac:dyDescent="0.2">
      <c r="A136" s="97"/>
      <c r="B136" s="98" t="s">
        <v>43</v>
      </c>
      <c r="C136" s="67"/>
      <c r="D136" s="68">
        <f>D67+D80+D89+D112+D125+D128+D133</f>
        <v>379634350</v>
      </c>
      <c r="E136" s="68">
        <f t="shared" ref="E136:F136" si="25">E67+E80+E89+E112+E125+E128+E133</f>
        <v>-20480870</v>
      </c>
      <c r="F136" s="68">
        <f t="shared" si="25"/>
        <v>359153480</v>
      </c>
    </row>
    <row r="137" spans="1:6" s="103" customFormat="1" ht="9" customHeight="1" x14ac:dyDescent="0.25">
      <c r="A137" s="99"/>
      <c r="B137" s="100"/>
      <c r="C137" s="101"/>
      <c r="D137" s="102"/>
      <c r="E137" s="102"/>
      <c r="F137" s="102"/>
    </row>
    <row r="138" spans="1:6" s="103" customFormat="1" ht="2.25" customHeight="1" x14ac:dyDescent="0.25">
      <c r="A138" s="99"/>
      <c r="B138" s="100"/>
      <c r="C138" s="101"/>
      <c r="D138" s="102"/>
      <c r="E138" s="102"/>
      <c r="F138" s="102"/>
    </row>
    <row r="139" spans="1:6" s="103" customFormat="1" ht="15" customHeight="1" x14ac:dyDescent="0.25">
      <c r="A139" s="131" t="s">
        <v>90</v>
      </c>
      <c r="B139" s="131"/>
      <c r="C139" s="131"/>
      <c r="D139" s="131"/>
      <c r="E139" s="131"/>
      <c r="F139" s="131"/>
    </row>
    <row r="140" spans="1:6" s="103" customFormat="1" ht="9" customHeight="1" x14ac:dyDescent="0.25">
      <c r="A140" s="99"/>
      <c r="B140" s="100"/>
      <c r="C140" s="101"/>
      <c r="D140" s="102"/>
      <c r="E140" s="102"/>
      <c r="F140" s="102"/>
    </row>
    <row r="141" spans="1:6" s="103" customFormat="1" ht="25.5" customHeight="1" x14ac:dyDescent="0.25">
      <c r="A141" s="132" t="s">
        <v>91</v>
      </c>
      <c r="B141" s="133"/>
      <c r="C141" s="134"/>
      <c r="D141" s="8" t="s">
        <v>3</v>
      </c>
      <c r="E141" s="8" t="s">
        <v>100</v>
      </c>
      <c r="F141" s="8" t="s">
        <v>101</v>
      </c>
    </row>
    <row r="142" spans="1:6" s="103" customFormat="1" ht="9" customHeight="1" x14ac:dyDescent="0.25">
      <c r="A142" s="127">
        <v>1</v>
      </c>
      <c r="B142" s="128"/>
      <c r="C142" s="129"/>
      <c r="D142" s="9">
        <v>2</v>
      </c>
      <c r="E142" s="9">
        <v>3</v>
      </c>
      <c r="F142" s="9">
        <v>4</v>
      </c>
    </row>
    <row r="143" spans="1:6" s="103" customFormat="1" ht="11.25" customHeight="1" x14ac:dyDescent="0.25">
      <c r="A143" s="104" t="s">
        <v>92</v>
      </c>
      <c r="B143" s="160" t="s">
        <v>93</v>
      </c>
      <c r="C143" s="161"/>
      <c r="D143" s="21">
        <v>379634350</v>
      </c>
      <c r="E143" s="21">
        <v>-20480870</v>
      </c>
      <c r="F143" s="21">
        <v>359153480</v>
      </c>
    </row>
    <row r="144" spans="1:6" s="103" customFormat="1" ht="11.25" customHeight="1" x14ac:dyDescent="0.25">
      <c r="A144" s="105" t="s">
        <v>94</v>
      </c>
      <c r="B144" s="156" t="s">
        <v>95</v>
      </c>
      <c r="C144" s="157"/>
      <c r="D144" s="22">
        <v>379634350</v>
      </c>
      <c r="E144" s="22">
        <v>-20480870</v>
      </c>
      <c r="F144" s="22">
        <v>359153480</v>
      </c>
    </row>
    <row r="145" spans="1:6" s="103" customFormat="1" ht="11.25" customHeight="1" x14ac:dyDescent="0.25">
      <c r="A145" s="106" t="s">
        <v>96</v>
      </c>
      <c r="B145" s="156" t="s">
        <v>97</v>
      </c>
      <c r="C145" s="157"/>
      <c r="D145" s="107">
        <v>379634350</v>
      </c>
      <c r="E145" s="107">
        <v>-20480870</v>
      </c>
      <c r="F145" s="107">
        <v>359153480</v>
      </c>
    </row>
    <row r="146" spans="1:6" s="103" customFormat="1" ht="11.25" customHeight="1" x14ac:dyDescent="0.25">
      <c r="A146" s="108" t="s">
        <v>98</v>
      </c>
      <c r="B146" s="158" t="s">
        <v>99</v>
      </c>
      <c r="C146" s="159"/>
      <c r="D146" s="109">
        <v>379634350</v>
      </c>
      <c r="E146" s="109">
        <v>-20480870</v>
      </c>
      <c r="F146" s="109">
        <v>359153480</v>
      </c>
    </row>
    <row r="147" spans="1:6" s="103" customFormat="1" ht="12" customHeight="1" x14ac:dyDescent="0.25">
      <c r="A147" s="99"/>
      <c r="B147" s="100"/>
      <c r="C147" s="101"/>
      <c r="D147" s="102"/>
      <c r="E147" s="102"/>
      <c r="F147" s="102"/>
    </row>
    <row r="148" spans="1:6" ht="11.45" customHeight="1" x14ac:dyDescent="0.25">
      <c r="A148" s="110" t="s">
        <v>111</v>
      </c>
      <c r="B148" s="2"/>
      <c r="C148" s="3"/>
      <c r="D148" s="2"/>
      <c r="E148" s="2"/>
      <c r="F148" s="2"/>
    </row>
    <row r="149" spans="1:6" s="111" customFormat="1" ht="11.25" customHeight="1" x14ac:dyDescent="0.25">
      <c r="B149" s="5"/>
      <c r="C149" s="112"/>
      <c r="D149" s="5"/>
      <c r="E149" s="5"/>
      <c r="F149" s="5"/>
    </row>
    <row r="150" spans="1:6" s="111" customFormat="1" ht="11.25" customHeight="1" x14ac:dyDescent="0.25">
      <c r="B150" s="5"/>
      <c r="C150" s="112"/>
      <c r="D150" s="5"/>
      <c r="E150" s="113"/>
      <c r="F150" s="5"/>
    </row>
    <row r="151" spans="1:6" s="111" customFormat="1" ht="9" customHeight="1" x14ac:dyDescent="0.25">
      <c r="B151" s="5"/>
      <c r="C151" s="112"/>
      <c r="D151" s="114"/>
      <c r="E151" s="114"/>
      <c r="F151" s="114"/>
    </row>
    <row r="152" spans="1:6" ht="9" customHeight="1" x14ac:dyDescent="0.25">
      <c r="D152" s="115"/>
      <c r="E152" s="115"/>
      <c r="F152" s="115"/>
    </row>
    <row r="153" spans="1:6" ht="9" customHeight="1" x14ac:dyDescent="0.25">
      <c r="D153" s="115"/>
      <c r="E153" s="115"/>
      <c r="F153" s="115"/>
    </row>
  </sheetData>
  <mergeCells count="26">
    <mergeCell ref="B144:C144"/>
    <mergeCell ref="B145:C145"/>
    <mergeCell ref="B146:C146"/>
    <mergeCell ref="A27:F27"/>
    <mergeCell ref="A54:F54"/>
    <mergeCell ref="A139:F139"/>
    <mergeCell ref="A141:C141"/>
    <mergeCell ref="A142:C142"/>
    <mergeCell ref="B143:C143"/>
    <mergeCell ref="A25:C25"/>
    <mergeCell ref="A11:C11"/>
    <mergeCell ref="A13:C13"/>
    <mergeCell ref="A14:C14"/>
    <mergeCell ref="A15:C15"/>
    <mergeCell ref="A16:C16"/>
    <mergeCell ref="A17:C17"/>
    <mergeCell ref="A19:F19"/>
    <mergeCell ref="A21:C21"/>
    <mergeCell ref="A22:C22"/>
    <mergeCell ref="A23:C23"/>
    <mergeCell ref="A24:C24"/>
    <mergeCell ref="A10:C10"/>
    <mergeCell ref="A4:F4"/>
    <mergeCell ref="A6:F6"/>
    <mergeCell ref="A7:F7"/>
    <mergeCell ref="A9:C9"/>
  </mergeCells>
  <printOptions horizontalCentered="1"/>
  <pageMargins left="0.31496062992125984" right="0.31496062992125984" top="0.51181102362204722" bottom="0.19685039370078741" header="0.19685039370078741" footer="0.11811023622047245"/>
  <pageSetup paperSize="9" scale="83" orientation="portrait" r:id="rId1"/>
  <headerFooter>
    <oddHeader xml:space="preserve">&amp;R&amp;"Times New Roman,Uobičajeno"&amp;8Prijedlog Izmjena i dopuna Financijskog plana za 2022. godinu </oddHeader>
    <oddFooter>&amp;C&amp;"Times New Roman,Uobičajeno"&amp;8Stranica &amp;P od &amp;N</oddFooter>
  </headerFooter>
  <rowBreaks count="1" manualBreakCount="1">
    <brk id="64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ID Financijskog plana 2022. </vt:lpstr>
      <vt:lpstr>'ID Financijskog plana 2022. 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Mirijana Labaš</dc:creator>
  <cp:lastModifiedBy>Silvija Rubčić Kovačić</cp:lastModifiedBy>
  <cp:lastPrinted>2022-04-06T12:00:23Z</cp:lastPrinted>
  <dcterms:created xsi:type="dcterms:W3CDTF">2022-04-04T17:20:32Z</dcterms:created>
  <dcterms:modified xsi:type="dcterms:W3CDTF">2022-06-06T11:02:53Z</dcterms:modified>
</cp:coreProperties>
</file>