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P:\ANALIZA POSLOVANJA 2025\Polugodišnji izvještaj o izvršenju financijskog plana 2025\"/>
    </mc:Choice>
  </mc:AlternateContent>
  <xr:revisionPtr revIDLastSave="0" documentId="13_ncr:1_{21325BD3-1ED9-4C8B-9BEA-9D5F086BEE77}" xr6:coauthVersionLast="47" xr6:coauthVersionMax="47" xr10:uidLastSave="{00000000-0000-0000-0000-000000000000}"/>
  <bookViews>
    <workbookView xWindow="-120" yWindow="-120" windowWidth="29040" windowHeight="15720" tabRatio="806" xr2:uid="{00000000-000D-0000-FFFF-FFFF00000000}"/>
  </bookViews>
  <sheets>
    <sheet name="Sažetak" sheetId="1" r:id="rId1"/>
    <sheet name="Izvještaj po ekonomskoj klasif" sheetId="2" r:id="rId2"/>
    <sheet name="Izvještaj po izvorima financir" sheetId="3" r:id="rId3"/>
    <sheet name="Izvještaj po funkcijskoj klasif" sheetId="4" r:id="rId4"/>
    <sheet name="Posebni dio" sheetId="8" r:id="rId5"/>
  </sheets>
  <externalReferences>
    <externalReference r:id="rId6"/>
    <externalReference r:id="rId7"/>
  </externalReferences>
  <definedNames>
    <definedName name="đpđpđšpđšp" localSheetId="0">#REF!</definedName>
    <definedName name="đpđpđšpđšp">#REF!</definedName>
    <definedName name="_xlnm.Print_Titles" localSheetId="1">'Izvještaj po ekonomskoj klasif'!$7:$8</definedName>
    <definedName name="_xlnm.Print_Titles" localSheetId="3">'Izvještaj po funkcijskoj klasif'!$7:$8</definedName>
    <definedName name="_xlnm.Print_Titles" localSheetId="2">'Izvještaj po izvorima financir'!$7:$8</definedName>
    <definedName name="_xlnm.Print_Titles" localSheetId="4">'Posebni dio'!$7:$8</definedName>
    <definedName name="_xlnm.Print_Area" localSheetId="1">'Izvještaj po ekonomskoj klasif'!$A$1:$H$120</definedName>
    <definedName name="_xlnm.Print_Area" localSheetId="3">'Izvještaj po funkcijskoj klasif'!$A$1:$H$11</definedName>
    <definedName name="_xlnm.Print_Area" localSheetId="2">'Izvještaj po izvorima financir'!$A$1:$H$31</definedName>
    <definedName name="_xlnm.Print_Area" localSheetId="4">'Posebni dio'!$A$1:$F$103</definedName>
    <definedName name="_xlnm.Print_Area" localSheetId="0">Sažetak!$A$1:$G$28</definedName>
    <definedName name="SvePozicije">'[1]Sveukupno (2)'!$A:$A</definedName>
    <definedName name="t" localSheetId="0">'[2]Plan inv.''12.cto - ID 08.11.''12'!#REF!</definedName>
    <definedName name="t">'[2]Plan inv.''12.cto - ID 08.11.''12'!#REF!</definedName>
    <definedName name="Ulaganja" localSheetId="0">'[2]Plan inv.''12.cto - ID 08.11.''12'!#REF!</definedName>
    <definedName name="Ulaganja">'[2]Plan inv.''12.cto - ID 08.11.''12'!#REF!</definedName>
    <definedName name="Ulaganja_na_tuđoj_imovini" localSheetId="0">'[2]Plan inv.''12.cto - ID 08.11.''12'!#REF!</definedName>
    <definedName name="Ulaganja_na_tuđoj_imovini">'[2]Plan inv.''12.cto - ID 08.11.''12'!#REF!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B28" i="1"/>
  <c r="G26" i="1"/>
  <c r="B27" i="1"/>
  <c r="F10" i="1"/>
  <c r="G28" i="1"/>
  <c r="F36" i="2" l="1"/>
  <c r="C36" i="2"/>
  <c r="F12" i="2"/>
  <c r="C12" i="2"/>
  <c r="C10" i="2"/>
  <c r="F10" i="2"/>
  <c r="F27" i="2"/>
  <c r="E13" i="8"/>
  <c r="D13" i="8"/>
  <c r="C13" i="8"/>
  <c r="D14" i="8"/>
  <c r="C14" i="8"/>
  <c r="F97" i="2"/>
  <c r="C97" i="2"/>
  <c r="F34" i="2"/>
  <c r="E10" i="2"/>
  <c r="C11" i="4" l="1"/>
  <c r="D11" i="3"/>
  <c r="D13" i="3"/>
  <c r="F13" i="3"/>
  <c r="F11" i="3"/>
  <c r="G100" i="2" l="1"/>
  <c r="F113" i="2"/>
  <c r="C113" i="2"/>
  <c r="C52" i="2"/>
  <c r="C34" i="2" s="1"/>
  <c r="F28" i="2"/>
  <c r="F22" i="2"/>
  <c r="F18" i="2"/>
  <c r="D10" i="2"/>
  <c r="G113" i="2" l="1"/>
  <c r="G25" i="1"/>
  <c r="F26" i="1"/>
  <c r="F25" i="1"/>
  <c r="C31" i="2"/>
  <c r="F31" i="2"/>
  <c r="G14" i="2"/>
  <c r="G95" i="2" l="1"/>
  <c r="G112" i="2"/>
  <c r="E31" i="2" l="1"/>
  <c r="D31" i="2"/>
  <c r="G23" i="1" l="1"/>
  <c r="F23" i="1"/>
  <c r="G22" i="1"/>
  <c r="F22" i="1"/>
  <c r="G13" i="1" l="1"/>
  <c r="G12" i="1"/>
  <c r="G10" i="1"/>
  <c r="G9" i="1"/>
  <c r="E42" i="8" l="1"/>
  <c r="E89" i="8" l="1"/>
  <c r="G53" i="2"/>
  <c r="F45" i="2"/>
  <c r="C45" i="2"/>
  <c r="G117" i="2"/>
  <c r="G107" i="2"/>
  <c r="C10" i="4"/>
  <c r="F30" i="3"/>
  <c r="E30" i="3"/>
  <c r="D30" i="3"/>
  <c r="C30" i="3"/>
  <c r="F13" i="1"/>
  <c r="F12" i="1"/>
  <c r="F9" i="1"/>
  <c r="F10" i="4"/>
  <c r="E10" i="4"/>
  <c r="E9" i="4" s="1"/>
  <c r="D10" i="4"/>
  <c r="D9" i="4" s="1"/>
  <c r="E102" i="8"/>
  <c r="E94" i="8"/>
  <c r="E92" i="8"/>
  <c r="E87" i="8"/>
  <c r="E85" i="8"/>
  <c r="E83" i="8"/>
  <c r="E80" i="8"/>
  <c r="E55" i="8"/>
  <c r="E50" i="8"/>
  <c r="E47" i="8"/>
  <c r="E19" i="8"/>
  <c r="E15" i="8"/>
  <c r="D109" i="8"/>
  <c r="C109" i="8"/>
  <c r="D10" i="8"/>
  <c r="C10" i="8"/>
  <c r="D49" i="8"/>
  <c r="D11" i="8" s="1"/>
  <c r="C49" i="8"/>
  <c r="C11" i="8" s="1"/>
  <c r="E20" i="1"/>
  <c r="D20" i="1"/>
  <c r="C20" i="1"/>
  <c r="B20" i="1"/>
  <c r="D27" i="1"/>
  <c r="C27" i="1"/>
  <c r="E109" i="8" l="1"/>
  <c r="E14" i="8"/>
  <c r="E10" i="8" s="1"/>
  <c r="H10" i="4"/>
  <c r="E49" i="8"/>
  <c r="E11" i="8" s="1"/>
  <c r="F9" i="4"/>
  <c r="G10" i="4"/>
  <c r="C9" i="4"/>
  <c r="C12" i="8"/>
  <c r="D12" i="8"/>
  <c r="F80" i="8"/>
  <c r="F87" i="8"/>
  <c r="F83" i="8"/>
  <c r="G9" i="4" l="1"/>
  <c r="E12" i="8"/>
  <c r="F55" i="8"/>
  <c r="F42" i="8"/>
  <c r="F47" i="8"/>
  <c r="F92" i="8" l="1"/>
  <c r="F50" i="8"/>
  <c r="F15" i="8"/>
  <c r="F85" i="8"/>
  <c r="F102" i="8"/>
  <c r="F94" i="8"/>
  <c r="F19" i="8"/>
  <c r="F89" i="8"/>
  <c r="F9" i="8" l="1"/>
  <c r="F12" i="8"/>
  <c r="F49" i="8"/>
  <c r="F14" i="8"/>
  <c r="F11" i="8" l="1"/>
  <c r="F10" i="8"/>
  <c r="F13" i="8" l="1"/>
  <c r="E34" i="2" l="1"/>
  <c r="D34" i="2"/>
  <c r="E97" i="2"/>
  <c r="D97" i="2"/>
  <c r="F49" i="2"/>
  <c r="F56" i="2"/>
  <c r="F66" i="2"/>
  <c r="F68" i="2"/>
  <c r="F77" i="2"/>
  <c r="F76" i="2" s="1"/>
  <c r="F41" i="2"/>
  <c r="F39" i="2"/>
  <c r="F81" i="2"/>
  <c r="F80" i="2" s="1"/>
  <c r="F86" i="2"/>
  <c r="F83" i="2" s="1"/>
  <c r="F89" i="2"/>
  <c r="F88" i="2" s="1"/>
  <c r="H88" i="2" s="1"/>
  <c r="F92" i="2"/>
  <c r="F94" i="2"/>
  <c r="F33" i="2"/>
  <c r="F99" i="2"/>
  <c r="F98" i="2" s="1"/>
  <c r="F102" i="2"/>
  <c r="F104" i="2"/>
  <c r="F111" i="2"/>
  <c r="F116" i="2"/>
  <c r="F119" i="2"/>
  <c r="F118" i="2" s="1"/>
  <c r="C111" i="2"/>
  <c r="C116" i="2"/>
  <c r="F91" i="2" l="1"/>
  <c r="H91" i="2" s="1"/>
  <c r="G111" i="2"/>
  <c r="G116" i="2"/>
  <c r="F44" i="2"/>
  <c r="F101" i="2"/>
  <c r="F35" i="2"/>
  <c r="E33" i="2"/>
  <c r="D33" i="2"/>
  <c r="G11" i="4" l="1"/>
  <c r="H11" i="4"/>
  <c r="H9" i="4"/>
  <c r="G110" i="2" l="1"/>
  <c r="G106" i="2"/>
  <c r="G105" i="2"/>
  <c r="G79" i="2"/>
  <c r="G75" i="2"/>
  <c r="G73" i="2"/>
  <c r="G72" i="2"/>
  <c r="G71" i="2"/>
  <c r="G70" i="2"/>
  <c r="G65" i="2"/>
  <c r="G64" i="2"/>
  <c r="G63" i="2"/>
  <c r="G62" i="2"/>
  <c r="G61" i="2"/>
  <c r="G60" i="2"/>
  <c r="G59" i="2"/>
  <c r="G58" i="2"/>
  <c r="G55" i="2"/>
  <c r="G54" i="2"/>
  <c r="G52" i="2"/>
  <c r="G51" i="2"/>
  <c r="G48" i="2"/>
  <c r="G47" i="2"/>
  <c r="G43" i="2"/>
  <c r="H35" i="2"/>
  <c r="H118" i="2"/>
  <c r="H101" i="2"/>
  <c r="H98" i="2"/>
  <c r="H97" i="2"/>
  <c r="H83" i="2"/>
  <c r="H80" i="2"/>
  <c r="H76" i="2"/>
  <c r="H44" i="2"/>
  <c r="H34" i="2"/>
  <c r="F26" i="2"/>
  <c r="C24" i="2"/>
  <c r="C23" i="2" s="1"/>
  <c r="G22" i="2"/>
  <c r="G21" i="2"/>
  <c r="C17" i="2"/>
  <c r="C16" i="2" s="1"/>
  <c r="G13" i="2"/>
  <c r="F24" i="2"/>
  <c r="F23" i="2" s="1"/>
  <c r="F20" i="2"/>
  <c r="F19" i="2" s="1"/>
  <c r="F17" i="2"/>
  <c r="C84" i="2" l="1"/>
  <c r="C33" i="2"/>
  <c r="H23" i="2"/>
  <c r="C89" i="2"/>
  <c r="G90" i="2"/>
  <c r="C119" i="2"/>
  <c r="C118" i="2" s="1"/>
  <c r="G120" i="2"/>
  <c r="G37" i="2"/>
  <c r="G46" i="2"/>
  <c r="G57" i="2"/>
  <c r="C56" i="2"/>
  <c r="G56" i="2" s="1"/>
  <c r="C77" i="2"/>
  <c r="G78" i="2"/>
  <c r="C94" i="2"/>
  <c r="C39" i="2"/>
  <c r="G39" i="2" s="1"/>
  <c r="G40" i="2"/>
  <c r="C68" i="2"/>
  <c r="G69" i="2"/>
  <c r="C86" i="2"/>
  <c r="G86" i="2" s="1"/>
  <c r="G87" i="2"/>
  <c r="C99" i="2"/>
  <c r="C41" i="2"/>
  <c r="G41" i="2" s="1"/>
  <c r="G42" i="2"/>
  <c r="G50" i="2"/>
  <c r="C49" i="2"/>
  <c r="G49" i="2" s="1"/>
  <c r="G82" i="2"/>
  <c r="C81" i="2"/>
  <c r="C92" i="2"/>
  <c r="G93" i="2"/>
  <c r="C104" i="2"/>
  <c r="G97" i="2"/>
  <c r="H10" i="2"/>
  <c r="G18" i="2"/>
  <c r="D9" i="2"/>
  <c r="H33" i="2"/>
  <c r="E9" i="2"/>
  <c r="F11" i="2"/>
  <c r="H11" i="2" s="1"/>
  <c r="G25" i="2"/>
  <c r="G24" i="2"/>
  <c r="C20" i="2"/>
  <c r="C19" i="2" s="1"/>
  <c r="G17" i="2"/>
  <c r="F16" i="2"/>
  <c r="F9" i="2"/>
  <c r="G99" i="2" l="1"/>
  <c r="C98" i="2"/>
  <c r="C91" i="2"/>
  <c r="C83" i="2"/>
  <c r="G83" i="2" s="1"/>
  <c r="G92" i="2"/>
  <c r="G91" i="2"/>
  <c r="G94" i="2"/>
  <c r="G34" i="2"/>
  <c r="C9" i="2"/>
  <c r="G68" i="2"/>
  <c r="C44" i="2"/>
  <c r="G44" i="2" s="1"/>
  <c r="C80" i="2"/>
  <c r="G80" i="2" s="1"/>
  <c r="G81" i="2"/>
  <c r="C35" i="2"/>
  <c r="G35" i="2" s="1"/>
  <c r="G36" i="2"/>
  <c r="G98" i="2"/>
  <c r="C101" i="2"/>
  <c r="G101" i="2" s="1"/>
  <c r="G104" i="2"/>
  <c r="G77" i="2"/>
  <c r="C76" i="2"/>
  <c r="G76" i="2" s="1"/>
  <c r="G45" i="2"/>
  <c r="G118" i="2"/>
  <c r="G119" i="2"/>
  <c r="C88" i="2"/>
  <c r="G88" i="2" s="1"/>
  <c r="G89" i="2"/>
  <c r="G23" i="2"/>
  <c r="H9" i="2"/>
  <c r="G33" i="2"/>
  <c r="G19" i="2"/>
  <c r="H19" i="2"/>
  <c r="G20" i="2"/>
  <c r="G10" i="2"/>
  <c r="C11" i="2"/>
  <c r="G11" i="2" s="1"/>
  <c r="G12" i="2"/>
  <c r="H16" i="2"/>
  <c r="G16" i="2"/>
  <c r="G9" i="2" l="1"/>
  <c r="E10" i="3"/>
  <c r="D10" i="3"/>
  <c r="C10" i="3"/>
  <c r="C24" i="3"/>
  <c r="C22" i="3"/>
  <c r="F28" i="3"/>
  <c r="E28" i="3"/>
  <c r="D28" i="3"/>
  <c r="C28" i="3"/>
  <c r="E26" i="3"/>
  <c r="D26" i="3"/>
  <c r="C26" i="3"/>
  <c r="E24" i="3"/>
  <c r="D24" i="3"/>
  <c r="E22" i="3"/>
  <c r="D22" i="3"/>
  <c r="F12" i="3"/>
  <c r="D12" i="3"/>
  <c r="C12" i="3"/>
  <c r="F18" i="3"/>
  <c r="E18" i="3"/>
  <c r="E17" i="3" s="1"/>
  <c r="E16" i="3" s="1"/>
  <c r="D18" i="3"/>
  <c r="F16" i="3"/>
  <c r="D16" i="3"/>
  <c r="F14" i="3"/>
  <c r="E14" i="3"/>
  <c r="D14" i="3"/>
  <c r="C18" i="3"/>
  <c r="C16" i="3"/>
  <c r="C14" i="3"/>
  <c r="E21" i="3" l="1"/>
  <c r="C21" i="3"/>
  <c r="C9" i="3"/>
  <c r="D21" i="3"/>
  <c r="D9" i="3"/>
  <c r="H11" i="3"/>
  <c r="F10" i="3"/>
  <c r="G11" i="3"/>
  <c r="H13" i="3"/>
  <c r="H25" i="3"/>
  <c r="G23" i="3"/>
  <c r="F22" i="3"/>
  <c r="H23" i="3"/>
  <c r="G25" i="3"/>
  <c r="F24" i="3"/>
  <c r="F26" i="3"/>
  <c r="G12" i="3"/>
  <c r="E12" i="3"/>
  <c r="H12" i="3" s="1"/>
  <c r="G13" i="3"/>
  <c r="G10" i="3" l="1"/>
  <c r="H10" i="3"/>
  <c r="F9" i="3"/>
  <c r="F21" i="3"/>
  <c r="E9" i="3"/>
  <c r="H24" i="3"/>
  <c r="G24" i="3"/>
  <c r="H22" i="3"/>
  <c r="G22" i="3"/>
  <c r="G9" i="3"/>
  <c r="H9" i="3" l="1"/>
  <c r="H21" i="3"/>
  <c r="G21" i="3"/>
  <c r="E14" i="1"/>
  <c r="D14" i="1"/>
  <c r="C14" i="1"/>
  <c r="B14" i="1"/>
  <c r="E11" i="1"/>
  <c r="D11" i="1"/>
  <c r="C11" i="1"/>
  <c r="B11" i="1"/>
  <c r="F14" i="1" l="1"/>
  <c r="G14" i="1"/>
  <c r="G11" i="1"/>
  <c r="F11" i="1"/>
  <c r="B15" i="1"/>
  <c r="C15" i="1"/>
  <c r="C28" i="1" s="1"/>
  <c r="D15" i="1"/>
  <c r="D28" i="1" s="1"/>
  <c r="E15" i="1"/>
</calcChain>
</file>

<file path=xl/sharedStrings.xml><?xml version="1.0" encoding="utf-8"?>
<sst xmlns="http://schemas.openxmlformats.org/spreadsheetml/2006/main" count="321" uniqueCount="163">
  <si>
    <t>BROJČANA OZNAKA I NAZIV</t>
  </si>
  <si>
    <t>INDEKS</t>
  </si>
  <si>
    <t>6 PRIHODI POSLOVANJA</t>
  </si>
  <si>
    <t>7 PRIHODI OD PRODAJE NEFINANCIJSKE IMOVINE</t>
  </si>
  <si>
    <t>UKUPNI PRIHODI</t>
  </si>
  <si>
    <t>3 RASHODI POSLOVANJA</t>
  </si>
  <si>
    <t>4 RASHODI ZA NABAVU NEFINANCIJSKE IMOVINE</t>
  </si>
  <si>
    <t>UKUPNI RASHODI</t>
  </si>
  <si>
    <t>RAZLIKA - VIŠAK / MANJAK</t>
  </si>
  <si>
    <t>PRIJENOS SREDSTAVA IZ PRETHODNE GODINE</t>
  </si>
  <si>
    <t>NETO FINANCIRANJE</t>
  </si>
  <si>
    <t>VIŠAK / MANJAK + NETO FINANCIRANJE</t>
  </si>
  <si>
    <t>SAŽETAK RAČUNA PRIHODA I RASHODA</t>
  </si>
  <si>
    <t>SAŽETAK RAČUNA FINANCIRANJA</t>
  </si>
  <si>
    <t>6=5/2*100</t>
  </si>
  <si>
    <t>7=5/4*100</t>
  </si>
  <si>
    <t>5=4/3*100</t>
  </si>
  <si>
    <t xml:space="preserve">A779047 </t>
  </si>
  <si>
    <t xml:space="preserve"> Rashodi za zaposlene</t>
  </si>
  <si>
    <t xml:space="preserve"> Plaće za redovan rad</t>
  </si>
  <si>
    <t xml:space="preserve"> Plaće u naravi</t>
  </si>
  <si>
    <t xml:space="preserve"> Ostali rashodi za zaposlene</t>
  </si>
  <si>
    <t xml:space="preserve"> Doprinosi za obvezno zdravstveno osiguranje</t>
  </si>
  <si>
    <t xml:space="preserve"> Materijalni rashodi</t>
  </si>
  <si>
    <t xml:space="preserve"> Službena putovanja</t>
  </si>
  <si>
    <t xml:space="preserve"> Naknade za prijevoz, za rad na terenu i odvojeni život</t>
  </si>
  <si>
    <t xml:space="preserve"> Stručno usavršavanje zaposlenika</t>
  </si>
  <si>
    <t xml:space="preserve"> Uredski materijal i ostali materijalni rashodi</t>
  </si>
  <si>
    <t xml:space="preserve"> Materijal i sirovine</t>
  </si>
  <si>
    <t xml:space="preserve"> Energija</t>
  </si>
  <si>
    <t xml:space="preserve"> Materijal i dijelovi za tekuće i investicijsko održavanje</t>
  </si>
  <si>
    <t xml:space="preserve"> Sitni inventar i auto gume</t>
  </si>
  <si>
    <t xml:space="preserve"> Službena, radna i zaštitna odjeća i obuća</t>
  </si>
  <si>
    <t xml:space="preserve"> Usluge telefona, pošte i prijevoza</t>
  </si>
  <si>
    <t xml:space="preserve"> Usluge tekućeg i investicijskog održavanja</t>
  </si>
  <si>
    <t xml:space="preserve"> Usluge promidžbe i informiranja</t>
  </si>
  <si>
    <t xml:space="preserve"> Komunalne usluge</t>
  </si>
  <si>
    <t xml:space="preserve"> Zakupnine i najamnine</t>
  </si>
  <si>
    <t xml:space="preserve"> Zdravstvene i veterinarske usluge</t>
  </si>
  <si>
    <t xml:space="preserve"> Intelektualne i osobne usluge</t>
  </si>
  <si>
    <t xml:space="preserve"> Računalne usluge</t>
  </si>
  <si>
    <t xml:space="preserve"> Ostale usluge</t>
  </si>
  <si>
    <t xml:space="preserve"> Naknade troškova osobama izvan radnog odnosa</t>
  </si>
  <si>
    <t xml:space="preserve"> Ostali nespomenuti rashodi poslovanja</t>
  </si>
  <si>
    <t xml:space="preserve"> Premije osiguranja</t>
  </si>
  <si>
    <t xml:space="preserve"> Reprezentacija</t>
  </si>
  <si>
    <t xml:space="preserve"> Članarine i norme</t>
  </si>
  <si>
    <t xml:space="preserve"> Pristojbe i naknade</t>
  </si>
  <si>
    <t xml:space="preserve"> Troškovi sudskih postupaka</t>
  </si>
  <si>
    <t xml:space="preserve"> Financijski rashodi</t>
  </si>
  <si>
    <t xml:space="preserve"> Bankarske usluge i usluge platnog prometa</t>
  </si>
  <si>
    <t xml:space="preserve"> Zatezne kamate</t>
  </si>
  <si>
    <t xml:space="preserve"> Rashodi za nabavu proizvedene dugotrajne imovine</t>
  </si>
  <si>
    <t xml:space="preserve"> Uredska oprema i namještaj</t>
  </si>
  <si>
    <t xml:space="preserve"> Komunikacijska oprema</t>
  </si>
  <si>
    <t xml:space="preserve"> Oprema za održavanje i zaštitu</t>
  </si>
  <si>
    <t xml:space="preserve"> Instrumenti, uređaji i strojevi</t>
  </si>
  <si>
    <t xml:space="preserve"> Sportska i glazbena oprema</t>
  </si>
  <si>
    <t xml:space="preserve"> Uređaji, strojevi i oprema za ostale namjene</t>
  </si>
  <si>
    <t xml:space="preserve"> Ulaganja u računalne programe</t>
  </si>
  <si>
    <t xml:space="preserve"> Rashodi za dodatna ulaganja na nefinancijskoj imovini</t>
  </si>
  <si>
    <t xml:space="preserve"> Dodatna ulaganja na građevinskim objektima</t>
  </si>
  <si>
    <t xml:space="preserve"> Doprinosi za mirovinsko osiguranje</t>
  </si>
  <si>
    <t xml:space="preserve"> Naknade za rad predstavničkih i izvršnih tijela, povjerenstava i slično</t>
  </si>
  <si>
    <t xml:space="preserve"> Subvencije</t>
  </si>
  <si>
    <t xml:space="preserve"> Subvencije trgovačkim društvima u javnom sektoru</t>
  </si>
  <si>
    <t xml:space="preserve"> Pomoći dane u inozemstvo i unutar općeg proračuna</t>
  </si>
  <si>
    <t xml:space="preserve"> Tekuće pomoći proračunskim korisnicima drugih proračuna</t>
  </si>
  <si>
    <t xml:space="preserve"> Tekući prijenosi između proračunskih korisnika istog proračuna</t>
  </si>
  <si>
    <t xml:space="preserve"> Naknade građanima i kućanstvima na temelju osiguranja i dr.naknade</t>
  </si>
  <si>
    <t xml:space="preserve"> Naknade građanima i kućanstvima u novcu</t>
  </si>
  <si>
    <t xml:space="preserve"> Ostali rashodi</t>
  </si>
  <si>
    <t xml:space="preserve"> Tekuće donacije u novcu</t>
  </si>
  <si>
    <t xml:space="preserve"> Naknade šteta pravnim i fizičkim osobama</t>
  </si>
  <si>
    <t xml:space="preserve"> Ostale kazne</t>
  </si>
  <si>
    <t xml:space="preserve"> Rashodi za nabavu neproizvedene dugotrajne imovine</t>
  </si>
  <si>
    <t xml:space="preserve"> Ostala prava</t>
  </si>
  <si>
    <t xml:space="preserve"> Ostali građevinski objekti</t>
  </si>
  <si>
    <t xml:space="preserve"> Prijevozna sredstva u pomorskom i riječnom prometu</t>
  </si>
  <si>
    <t xml:space="preserve"> Ostale nespomenute izložbene vrijednosti</t>
  </si>
  <si>
    <t>Izvor financiranja:  Vlastiti prihodi</t>
  </si>
  <si>
    <t>Izvor financiranja:  Ostali prihodi za posebne namjene</t>
  </si>
  <si>
    <t xml:space="preserve"> ZAŠTITA OKOLIŠA</t>
  </si>
  <si>
    <t xml:space="preserve"> Zaštita bioraznolikosti i krajolika</t>
  </si>
  <si>
    <t>05</t>
  </si>
  <si>
    <t>054</t>
  </si>
  <si>
    <t>Vlastiti prihodi</t>
  </si>
  <si>
    <t>Prihodi za posebne namjene</t>
  </si>
  <si>
    <t>Ostali prihodi za posebne namjene</t>
  </si>
  <si>
    <t>Pomoći</t>
  </si>
  <si>
    <t>Ostale pomoći i darovnice</t>
  </si>
  <si>
    <t>Donacije</t>
  </si>
  <si>
    <t>Prihodi od prodaje ili zamjene nefinancijske imovine i naknade s naslova osiguranja</t>
  </si>
  <si>
    <t xml:space="preserve"> PRIHODI POSLOVANJA</t>
  </si>
  <si>
    <t xml:space="preserve"> Prihodi od imovine</t>
  </si>
  <si>
    <t xml:space="preserve"> Prihodi od financijske imovine</t>
  </si>
  <si>
    <t xml:space="preserve"> Kamate na oročena sredstva i depozite po viđenju</t>
  </si>
  <si>
    <t xml:space="preserve"> Prihodi od zateznih kamata</t>
  </si>
  <si>
    <t xml:space="preserve"> Prihodi od pozitivnih tečajnih razlika i razlika zbog primjene valutne klauzule</t>
  </si>
  <si>
    <t xml:space="preserve"> Prihodi od upravnih i administrativnih pristojbi, pristojbi po posebnim propisima i naknada</t>
  </si>
  <si>
    <t xml:space="preserve"> Prihodi po posebnim propisima</t>
  </si>
  <si>
    <t xml:space="preserve"> Ostali nespomenuti prihodi</t>
  </si>
  <si>
    <t xml:space="preserve"> Prihodi od prodaje proizvoda i robe te pruženih usluga, prihodi od donacija te povrati po protestiranim jamstvima</t>
  </si>
  <si>
    <t xml:space="preserve"> Prihodi od prodaje proizvoda i robe te pruženih usluga </t>
  </si>
  <si>
    <t xml:space="preserve"> Prihodi od prodaje proizvoda i robe</t>
  </si>
  <si>
    <t xml:space="preserve"> Prihodi od pruženih usluga</t>
  </si>
  <si>
    <t xml:space="preserve"> Tekuće donacije</t>
  </si>
  <si>
    <t xml:space="preserve"> Kazne, upravne mjere i ostali prihodi</t>
  </si>
  <si>
    <t xml:space="preserve"> Ostali prihodi</t>
  </si>
  <si>
    <t xml:space="preserve"> PRIHODI OD PRODAJE NEFINANCIJSKE IMOVINE</t>
  </si>
  <si>
    <t xml:space="preserve"> Prihodi od prodaje proizvedene dugotrajne imovine</t>
  </si>
  <si>
    <t xml:space="preserve"> Prihodi od prodaje postrojenja i opreme</t>
  </si>
  <si>
    <t xml:space="preserve"> RASHODI POSLOVANJA</t>
  </si>
  <si>
    <t xml:space="preserve"> Plaće (Bruto)</t>
  </si>
  <si>
    <t xml:space="preserve"> Doprinosi na plaće</t>
  </si>
  <si>
    <t xml:space="preserve"> Naknade troškova zaposlenima</t>
  </si>
  <si>
    <t xml:space="preserve"> Rashodi za materijal i energiju</t>
  </si>
  <si>
    <t xml:space="preserve"> Rashodi za usluge</t>
  </si>
  <si>
    <t xml:space="preserve"> Ostali financijski rashodi</t>
  </si>
  <si>
    <t xml:space="preserve"> Pomoći proračunskim korisnicima drugih proračuna</t>
  </si>
  <si>
    <t xml:space="preserve"> Prijenosi između proračunskih korisnika istog proračuna</t>
  </si>
  <si>
    <t xml:space="preserve"> Naknade građanima i kućanstvima na temelju osiguranja i druge naknade</t>
  </si>
  <si>
    <t xml:space="preserve"> Ostale naknade građanima i kućanstvima iz proračuna</t>
  </si>
  <si>
    <t xml:space="preserve"> Kazne, penali i naknade štete</t>
  </si>
  <si>
    <t xml:space="preserve"> RASHODI ZA NABAVU NEFINANCIJSKE IMOVINE</t>
  </si>
  <si>
    <t xml:space="preserve"> Nematerijalna imovina</t>
  </si>
  <si>
    <t xml:space="preserve"> Građevinski objekti</t>
  </si>
  <si>
    <t xml:space="preserve"> Postrojenja i oprema</t>
  </si>
  <si>
    <t xml:space="preserve"> Prijevozna sredstva</t>
  </si>
  <si>
    <t xml:space="preserve"> Knjige, umjetnička djela i ostale izložbene vrijednosti</t>
  </si>
  <si>
    <t xml:space="preserve"> Nematerijalna proizvedena imovina</t>
  </si>
  <si>
    <t>Ostali građevinski objekti</t>
  </si>
  <si>
    <t xml:space="preserve"> Program: ZAŠTITA PRIRODE</t>
  </si>
  <si>
    <t xml:space="preserve"> Aktivnost: ADMINISTRACIJA I UPRAVLJANJE (IZ EVIDENCIJSKIH PRIHODA)</t>
  </si>
  <si>
    <t>UKUPNO RASHODI PREMA FUNKCIJSKOJ KLASIFIKACIJI</t>
  </si>
  <si>
    <t>UKUPNO PRIHODI PREMA IZVORIMA FINANCIRANJA</t>
  </si>
  <si>
    <t>UKUPNO RASHODI PREMA IZVORIMA FINANCIRANJA</t>
  </si>
  <si>
    <t>UKUPNO PRIHODI PREMA EKONOMSKOJ KLASIFIKACIJI</t>
  </si>
  <si>
    <t>UKUPNO RASHODI PREMA EKONOMSKOJ KLASIFIKACIJI</t>
  </si>
  <si>
    <t>1. OPĆI DIO</t>
  </si>
  <si>
    <t>1.1. SAŽETAK RAČUNA PRIHODA I RASHODA I RAČUNA FINANCIRANJA</t>
  </si>
  <si>
    <t>1.2. RAČUN PRIHODA I RASHODA</t>
  </si>
  <si>
    <t>1.2.1. IZVJEŠTAJ O PRIHODIMA I RASHODIMA PREMA EKONOMSKOJ KLASIFIKACIJI</t>
  </si>
  <si>
    <t>1.2.2. IZVJEŠTAJ O PRIHODIMA I RASHODIMA PREMA IZVORIMA FINANCIRANJA</t>
  </si>
  <si>
    <t>1.2.3. IZVJEŠTAJ O RASHODIMA PREMA FUNKCIJSKOJ KLASIFIKACIJI</t>
  </si>
  <si>
    <t>2. POSEBNI DIO</t>
  </si>
  <si>
    <t>2.1. IZVJEŠTAJ PO PROGRAMSKOJ KLASIFIKACIJI</t>
  </si>
  <si>
    <t>8 PRIMICI OD FINANCIJSKE IMOVINE I ZADUŽIVANJA</t>
  </si>
  <si>
    <t>5 IZDACI ZA FINANCIJSKU IMOVINU I OTPLATE ZAJMOVA</t>
  </si>
  <si>
    <t>RAZLIKA PRIMITAKA I IZDATAKA</t>
  </si>
  <si>
    <t>JAVNA USTANOVA NACIONALNI PARK PLITVIČKA JEZERA</t>
  </si>
  <si>
    <t>PRIJENOS SREDSTAVA U SLJEDEĆE RAZDOBLJE</t>
  </si>
  <si>
    <t>rashodi</t>
  </si>
  <si>
    <t>kontrola</t>
  </si>
  <si>
    <t>POLUGODIŠNJI IZVJEŠTAJ O IZVRŠENJU FINANCIJSKOG PLANA                                                                                                                               JAVNE USTANOVE NACIONALNI PARK PLITVIČKA JEZERA ZA 2025. GODINU</t>
  </si>
  <si>
    <t>POLUGODIŠNJI IZVJEŠTAJ O IZVRŠENJU FINANCIJSKOG PLANA                                                                                                                                                                          JAVNE USTANOVE NACIONALNI PARK PLITVIČKA JEZERA ZA 2025. GODINU</t>
  </si>
  <si>
    <t>OSTVARENJE/ IZVRŠENJE          1.-6.2024.</t>
  </si>
  <si>
    <t>OSTVARENJE/ IZVRŠENJE          1.-6.2025.</t>
  </si>
  <si>
    <t>IZVORNI PLAN     2025.</t>
  </si>
  <si>
    <t>TEKUĆI PLAN     2025.</t>
  </si>
  <si>
    <t>Knjige</t>
  </si>
  <si>
    <t xml:space="preserve"> Knjige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</si>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</sst>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Verdana"/>
      <family val="2"/>
      <charset val="238"/>
    </font>
    <font>
      <b/>
      <sz val="12"/>
      <name val="Arial"/>
      <family val="2"/>
      <charset val="238"/>
    </font>
    <font>
      <sz val="9"/>
      <name val="Verdana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color rgb="FFFF0000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8" fillId="2" borderId="0" xfId="0" applyFont="1" applyFill="1" applyAlignment="1">
      <alignment horizontal="left" wrapText="1" indent="1"/>
    </xf>
    <xf numFmtId="0" fontId="9" fillId="0" borderId="0" xfId="0" applyFont="1" applyAlignment="1">
      <alignment horizontal="left" indent="1"/>
    </xf>
    <xf numFmtId="0" fontId="10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left" indent="1"/>
    </xf>
    <xf numFmtId="4" fontId="11" fillId="2" borderId="1" xfId="0" applyNumberFormat="1" applyFont="1" applyFill="1" applyBorder="1" applyAlignment="1">
      <alignment horizontal="right" vertical="center" wrapText="1" indent="1"/>
    </xf>
    <xf numFmtId="2" fontId="11" fillId="2" borderId="1" xfId="0" applyNumberFormat="1" applyFont="1" applyFill="1" applyBorder="1" applyAlignment="1">
      <alignment horizontal="right" vertical="center" wrapText="1" indent="1"/>
    </xf>
    <xf numFmtId="0" fontId="9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wrapText="1" indent="3"/>
    </xf>
    <xf numFmtId="0" fontId="5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right" vertical="center" wrapText="1" indent="1"/>
    </xf>
    <xf numFmtId="2" fontId="8" fillId="4" borderId="2" xfId="0" applyNumberFormat="1" applyFont="1" applyFill="1" applyBorder="1" applyAlignment="1">
      <alignment horizontal="right" vertical="center" wrapText="1" indent="1"/>
    </xf>
    <xf numFmtId="0" fontId="5" fillId="5" borderId="1" xfId="0" applyFont="1" applyFill="1" applyBorder="1" applyAlignment="1">
      <alignment horizontal="left" vertical="center" wrapText="1"/>
    </xf>
    <xf numFmtId="4" fontId="5" fillId="5" borderId="2" xfId="0" applyNumberFormat="1" applyFont="1" applyFill="1" applyBorder="1" applyAlignment="1">
      <alignment horizontal="right" vertical="center" wrapText="1" indent="1"/>
    </xf>
    <xf numFmtId="2" fontId="5" fillId="5" borderId="2" xfId="0" applyNumberFormat="1" applyFont="1" applyFill="1" applyBorder="1" applyAlignment="1">
      <alignment horizontal="right" vertical="center" wrapText="1" indent="1"/>
    </xf>
    <xf numFmtId="4" fontId="5" fillId="5" borderId="8" xfId="0" applyNumberFormat="1" applyFont="1" applyFill="1" applyBorder="1" applyAlignment="1">
      <alignment horizontal="right" vertical="center" wrapText="1" indent="1"/>
    </xf>
    <xf numFmtId="2" fontId="5" fillId="5" borderId="8" xfId="0" applyNumberFormat="1" applyFont="1" applyFill="1" applyBorder="1" applyAlignment="1">
      <alignment horizontal="right" vertical="center" wrapText="1" indent="1"/>
    </xf>
    <xf numFmtId="2" fontId="5" fillId="5" borderId="6" xfId="0" applyNumberFormat="1" applyFont="1" applyFill="1" applyBorder="1" applyAlignment="1">
      <alignment horizontal="right" vertical="center" wrapText="1" indent="1"/>
    </xf>
    <xf numFmtId="0" fontId="13" fillId="0" borderId="0" xfId="0" applyFont="1"/>
    <xf numFmtId="0" fontId="14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8" fillId="4" borderId="1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horizontal="right" wrapText="1" indent="1"/>
    </xf>
    <xf numFmtId="4" fontId="8" fillId="2" borderId="2" xfId="0" applyNumberFormat="1" applyFont="1" applyFill="1" applyBorder="1" applyAlignment="1">
      <alignment horizontal="right" wrapText="1" indent="1"/>
    </xf>
    <xf numFmtId="0" fontId="11" fillId="2" borderId="2" xfId="0" applyFont="1" applyFill="1" applyBorder="1" applyAlignment="1">
      <alignment horizontal="left" wrapText="1" indent="1"/>
    </xf>
    <xf numFmtId="0" fontId="17" fillId="0" borderId="0" xfId="0" applyFont="1" applyAlignment="1">
      <alignment horizontal="left" indent="1"/>
    </xf>
    <xf numFmtId="0" fontId="8" fillId="4" borderId="1" xfId="0" applyFont="1" applyFill="1" applyBorder="1" applyAlignment="1">
      <alignment horizontal="left" wrapText="1"/>
    </xf>
    <xf numFmtId="4" fontId="8" fillId="4" borderId="2" xfId="0" applyNumberFormat="1" applyFont="1" applyFill="1" applyBorder="1" applyAlignment="1">
      <alignment horizontal="right" wrapText="1" indent="1"/>
    </xf>
    <xf numFmtId="4" fontId="16" fillId="0" borderId="0" xfId="0" applyNumberFormat="1" applyFont="1"/>
    <xf numFmtId="0" fontId="16" fillId="0" borderId="0" xfId="0" applyFont="1" applyAlignment="1">
      <alignment horizontal="right"/>
    </xf>
    <xf numFmtId="0" fontId="12" fillId="0" borderId="3" xfId="0" applyFont="1" applyBorder="1" applyAlignment="1">
      <alignment horizontal="center" vertical="center" wrapText="1"/>
    </xf>
    <xf numFmtId="4" fontId="5" fillId="4" borderId="8" xfId="0" applyNumberFormat="1" applyFont="1" applyFill="1" applyBorder="1" applyAlignment="1">
      <alignment horizontal="right" vertical="center" wrapText="1" indent="1"/>
    </xf>
    <xf numFmtId="2" fontId="5" fillId="4" borderId="8" xfId="0" applyNumberFormat="1" applyFont="1" applyFill="1" applyBorder="1" applyAlignment="1">
      <alignment horizontal="right" vertical="center" wrapText="1" indent="1"/>
    </xf>
    <xf numFmtId="2" fontId="5" fillId="4" borderId="6" xfId="0" applyNumberFormat="1" applyFont="1" applyFill="1" applyBorder="1" applyAlignment="1">
      <alignment horizontal="right" vertical="center" wrapText="1" indent="1"/>
    </xf>
    <xf numFmtId="0" fontId="5" fillId="5" borderId="1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left" wrapText="1" indent="1"/>
    </xf>
    <xf numFmtId="0" fontId="8" fillId="2" borderId="1" xfId="0" applyFont="1" applyFill="1" applyBorder="1" applyAlignment="1">
      <alignment horizontal="left" wrapText="1" indent="2"/>
    </xf>
    <xf numFmtId="0" fontId="11" fillId="2" borderId="1" xfId="0" applyFont="1" applyFill="1" applyBorder="1" applyAlignment="1">
      <alignment horizontal="left" wrapText="1" indent="2"/>
    </xf>
    <xf numFmtId="0" fontId="11" fillId="2" borderId="1" xfId="0" applyFont="1" applyFill="1" applyBorder="1" applyAlignment="1">
      <alignment horizontal="left" indent="2"/>
    </xf>
    <xf numFmtId="0" fontId="8" fillId="2" borderId="1" xfId="0" applyFont="1" applyFill="1" applyBorder="1" applyAlignment="1">
      <alignment horizontal="left" indent="2"/>
    </xf>
    <xf numFmtId="0" fontId="5" fillId="4" borderId="1" xfId="0" applyFont="1" applyFill="1" applyBorder="1" applyAlignment="1">
      <alignment horizontal="left" vertical="center" wrapText="1" indent="1"/>
    </xf>
    <xf numFmtId="4" fontId="5" fillId="4" borderId="2" xfId="0" applyNumberFormat="1" applyFont="1" applyFill="1" applyBorder="1" applyAlignment="1">
      <alignment horizontal="right" vertical="center" wrapText="1" indent="1"/>
    </xf>
    <xf numFmtId="2" fontId="5" fillId="4" borderId="2" xfId="0" applyNumberFormat="1" applyFont="1" applyFill="1" applyBorder="1" applyAlignment="1">
      <alignment horizontal="right" vertical="center" wrapText="1" indent="1"/>
    </xf>
    <xf numFmtId="0" fontId="11" fillId="2" borderId="1" xfId="0" applyFont="1" applyFill="1" applyBorder="1" applyAlignment="1">
      <alignment horizontal="left" vertical="center" wrapText="1" indent="1"/>
    </xf>
    <xf numFmtId="0" fontId="11" fillId="2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left" vertical="center" wrapText="1" indent="2"/>
    </xf>
    <xf numFmtId="0" fontId="11" fillId="2" borderId="1" xfId="0" applyFont="1" applyFill="1" applyBorder="1" applyAlignment="1">
      <alignment horizontal="left" vertical="center" wrapText="1" indent="3"/>
    </xf>
    <xf numFmtId="0" fontId="8" fillId="2" borderId="1" xfId="0" applyFont="1" applyFill="1" applyBorder="1" applyAlignment="1">
      <alignment horizontal="left" indent="1"/>
    </xf>
    <xf numFmtId="0" fontId="11" fillId="2" borderId="1" xfId="0" applyFont="1" applyFill="1" applyBorder="1" applyAlignment="1">
      <alignment horizontal="left" wrapText="1" indent="3"/>
    </xf>
    <xf numFmtId="0" fontId="11" fillId="2" borderId="1" xfId="0" applyFont="1" applyFill="1" applyBorder="1" applyAlignment="1">
      <alignment horizontal="left" indent="3"/>
    </xf>
    <xf numFmtId="0" fontId="5" fillId="5" borderId="7" xfId="0" applyFont="1" applyFill="1" applyBorder="1" applyAlignment="1">
      <alignment horizontal="left" vertical="center" wrapText="1" indent="2"/>
    </xf>
    <xf numFmtId="0" fontId="5" fillId="4" borderId="4" xfId="0" applyFont="1" applyFill="1" applyBorder="1" applyAlignment="1">
      <alignment horizontal="left" vertical="center" wrapText="1" indent="1"/>
    </xf>
    <xf numFmtId="4" fontId="5" fillId="4" borderId="5" xfId="0" applyNumberFormat="1" applyFont="1" applyFill="1" applyBorder="1" applyAlignment="1">
      <alignment horizontal="right" vertical="center" wrapText="1" indent="1"/>
    </xf>
    <xf numFmtId="2" fontId="5" fillId="4" borderId="5" xfId="0" applyNumberFormat="1" applyFont="1" applyFill="1" applyBorder="1" applyAlignment="1">
      <alignment horizontal="right" vertical="center" wrapText="1" indent="1"/>
    </xf>
    <xf numFmtId="2" fontId="5" fillId="6" borderId="8" xfId="0" applyNumberFormat="1" applyFont="1" applyFill="1" applyBorder="1" applyAlignment="1">
      <alignment horizontal="right" vertical="center" wrapText="1" indent="1"/>
    </xf>
    <xf numFmtId="2" fontId="5" fillId="6" borderId="6" xfId="0" applyNumberFormat="1" applyFont="1" applyFill="1" applyBorder="1" applyAlignment="1">
      <alignment horizontal="right" vertical="center" wrapText="1" indent="1"/>
    </xf>
    <xf numFmtId="0" fontId="5" fillId="6" borderId="7" xfId="0" applyFont="1" applyFill="1" applyBorder="1" applyAlignment="1">
      <alignment horizontal="left" vertical="center" wrapText="1" indent="1"/>
    </xf>
    <xf numFmtId="4" fontId="5" fillId="6" borderId="8" xfId="0" applyNumberFormat="1" applyFont="1" applyFill="1" applyBorder="1" applyAlignment="1">
      <alignment horizontal="right" vertical="center" wrapText="1" indent="1"/>
    </xf>
    <xf numFmtId="0" fontId="5" fillId="4" borderId="7" xfId="0" applyFont="1" applyFill="1" applyBorder="1" applyAlignment="1">
      <alignment horizontal="left" vertical="center" wrapText="1" indent="3"/>
    </xf>
    <xf numFmtId="4" fontId="5" fillId="5" borderId="2" xfId="0" applyNumberFormat="1" applyFont="1" applyFill="1" applyBorder="1" applyAlignment="1">
      <alignment horizontal="right" wrapText="1" indent="1"/>
    </xf>
    <xf numFmtId="2" fontId="5" fillId="5" borderId="2" xfId="0" applyNumberFormat="1" applyFont="1" applyFill="1" applyBorder="1" applyAlignment="1">
      <alignment horizontal="right" wrapText="1" indent="1"/>
    </xf>
    <xf numFmtId="2" fontId="8" fillId="4" borderId="2" xfId="0" applyNumberFormat="1" applyFont="1" applyFill="1" applyBorder="1" applyAlignment="1">
      <alignment horizontal="right" wrapText="1" indent="1"/>
    </xf>
    <xf numFmtId="2" fontId="8" fillId="2" borderId="2" xfId="0" applyNumberFormat="1" applyFont="1" applyFill="1" applyBorder="1" applyAlignment="1">
      <alignment horizontal="right" wrapText="1" indent="1"/>
    </xf>
    <xf numFmtId="2" fontId="11" fillId="2" borderId="2" xfId="0" applyNumberFormat="1" applyFont="1" applyFill="1" applyBorder="1" applyAlignment="1">
      <alignment horizontal="right" wrapText="1" indent="1"/>
    </xf>
    <xf numFmtId="0" fontId="5" fillId="5" borderId="7" xfId="0" quotePrefix="1" applyFont="1" applyFill="1" applyBorder="1" applyAlignment="1">
      <alignment horizontal="left" vertical="center" wrapText="1" indent="1"/>
    </xf>
    <xf numFmtId="0" fontId="5" fillId="4" borderId="7" xfId="0" quotePrefix="1" applyFont="1" applyFill="1" applyBorder="1" applyAlignment="1">
      <alignment horizontal="left" vertical="center" wrapText="1" indent="2"/>
    </xf>
    <xf numFmtId="0" fontId="5" fillId="6" borderId="7" xfId="0" applyFont="1" applyFill="1" applyBorder="1" applyAlignment="1">
      <alignment horizontal="left" vertical="center" indent="1"/>
    </xf>
    <xf numFmtId="0" fontId="8" fillId="4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4" fontId="11" fillId="0" borderId="2" xfId="0" applyNumberFormat="1" applyFont="1" applyBorder="1" applyAlignment="1">
      <alignment horizontal="right" wrapText="1" indent="1"/>
    </xf>
    <xf numFmtId="4" fontId="5" fillId="6" borderId="2" xfId="0" applyNumberFormat="1" applyFont="1" applyFill="1" applyBorder="1" applyAlignment="1">
      <alignment horizontal="right" vertical="center" wrapText="1"/>
    </xf>
    <xf numFmtId="2" fontId="5" fillId="6" borderId="2" xfId="0" applyNumberFormat="1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2" fontId="5" fillId="5" borderId="2" xfId="0" applyNumberFormat="1" applyFont="1" applyFill="1" applyBorder="1" applyAlignment="1">
      <alignment horizontal="right" vertical="center" wrapText="1"/>
    </xf>
    <xf numFmtId="4" fontId="1" fillId="4" borderId="2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8" fillId="5" borderId="2" xfId="0" applyNumberFormat="1" applyFont="1" applyFill="1" applyBorder="1" applyAlignment="1">
      <alignment horizontal="right" vertical="center" wrapText="1"/>
    </xf>
    <xf numFmtId="2" fontId="11" fillId="4" borderId="2" xfId="0" applyNumberFormat="1" applyFont="1" applyFill="1" applyBorder="1" applyAlignment="1">
      <alignment horizontal="righ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4" fontId="5" fillId="6" borderId="5" xfId="0" applyNumberFormat="1" applyFont="1" applyFill="1" applyBorder="1" applyAlignment="1">
      <alignment horizontal="right" vertical="center" wrapText="1"/>
    </xf>
    <xf numFmtId="2" fontId="5" fillId="6" borderId="13" xfId="0" applyNumberFormat="1" applyFont="1" applyFill="1" applyBorder="1" applyAlignment="1">
      <alignment horizontal="right" vertical="center" wrapText="1"/>
    </xf>
    <xf numFmtId="2" fontId="5" fillId="6" borderId="14" xfId="0" applyNumberFormat="1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left" vertical="center" indent="1"/>
    </xf>
    <xf numFmtId="0" fontId="5" fillId="6" borderId="1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left" vertical="center" wrapText="1" indent="1"/>
    </xf>
    <xf numFmtId="0" fontId="2" fillId="0" borderId="15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5" fillId="6" borderId="12" xfId="0" applyFont="1" applyFill="1" applyBorder="1" applyAlignment="1">
      <alignment horizontal="left" vertical="center" indent="1"/>
    </xf>
    <xf numFmtId="0" fontId="5" fillId="6" borderId="12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left" vertical="center" wrapText="1" indent="2"/>
    </xf>
    <xf numFmtId="4" fontId="11" fillId="0" borderId="1" xfId="0" applyNumberFormat="1" applyFont="1" applyBorder="1" applyAlignment="1">
      <alignment horizontal="right" vertical="center" wrapText="1" indent="1"/>
    </xf>
    <xf numFmtId="0" fontId="8" fillId="4" borderId="1" xfId="0" applyFont="1" applyFill="1" applyBorder="1" applyAlignment="1">
      <alignment horizontal="left" vertical="center" wrapText="1" indent="1"/>
    </xf>
    <xf numFmtId="4" fontId="8" fillId="4" borderId="1" xfId="0" applyNumberFormat="1" applyFont="1" applyFill="1" applyBorder="1" applyAlignment="1">
      <alignment horizontal="right" vertical="center" wrapText="1" indent="1"/>
    </xf>
    <xf numFmtId="2" fontId="8" fillId="4" borderId="1" xfId="0" applyNumberFormat="1" applyFont="1" applyFill="1" applyBorder="1" applyAlignment="1">
      <alignment horizontal="right" vertical="center" wrapText="1" indent="1"/>
    </xf>
    <xf numFmtId="4" fontId="1" fillId="0" borderId="2" xfId="0" applyNumberFormat="1" applyFont="1" applyBorder="1" applyAlignment="1">
      <alignment horizontal="right" wrapText="1" indent="1"/>
    </xf>
    <xf numFmtId="4" fontId="1" fillId="0" borderId="1" xfId="0" applyNumberFormat="1" applyFont="1" applyBorder="1" applyAlignment="1">
      <alignment horizontal="right" vertical="center" wrapText="1" indent="1"/>
    </xf>
    <xf numFmtId="4" fontId="1" fillId="2" borderId="1" xfId="0" applyNumberFormat="1" applyFont="1" applyFill="1" applyBorder="1" applyAlignment="1">
      <alignment horizontal="right" vertical="center" wrapText="1" indent="1"/>
    </xf>
    <xf numFmtId="4" fontId="12" fillId="2" borderId="2" xfId="0" applyNumberFormat="1" applyFont="1" applyFill="1" applyBorder="1" applyAlignment="1">
      <alignment horizontal="right" wrapText="1" indent="1"/>
    </xf>
    <xf numFmtId="4" fontId="16" fillId="0" borderId="0" xfId="0" applyNumberFormat="1" applyFont="1" applyAlignment="1">
      <alignment horizontal="right"/>
    </xf>
    <xf numFmtId="0" fontId="5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indent="1"/>
    </xf>
    <xf numFmtId="4" fontId="19" fillId="2" borderId="2" xfId="0" applyNumberFormat="1" applyFont="1" applyFill="1" applyBorder="1" applyAlignment="1">
      <alignment horizontal="right" wrapText="1" indent="1"/>
    </xf>
    <xf numFmtId="2" fontId="11" fillId="0" borderId="1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abas\Documents\Pozdrav%20i%20tebi\Plan%202017-elementi\PLAN%20'17%20tabli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%20dokumenti/PLANSKI%20ELEMENTI%20('12)/PLAN%202012ID%20-%203.%20Izmjene%20i%20dopune%20poslovnog%20plana%2010.10.2012/Plan%20investiranja,%20inv.odr&#382;.,%20ut.mat.'12%20-%2010.10.2012.g.I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'16"/>
      <sheetName val="Graf'15"/>
      <sheetName val="fr '16"/>
      <sheetName val="fr '15"/>
      <sheetName val="rash'16"/>
      <sheetName val="rash'15"/>
      <sheetName val="PR '16"/>
      <sheetName val="PR '15"/>
      <sheetName val="Sveukupno (2)"/>
      <sheetName val="Sveukupno"/>
      <sheetName val="usporedna"/>
      <sheetName val="rad"/>
      <sheetName val="pl'17 FP prih tabl.13 i 14"/>
      <sheetName val="pl'17 FP rash tabl.15"/>
      <sheetName val="pl'17 PR"/>
      <sheetName val="Graf'17"/>
      <sheetName val="udio službi"/>
      <sheetName val="List2"/>
      <sheetName val="4 plan 2018. i 2019."/>
      <sheetName val="Plan 2018. i 2019."/>
      <sheetName val="Li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">
          <cell r="A6" t="str">
            <v>6.</v>
          </cell>
        </row>
        <row r="7">
          <cell r="A7" t="str">
            <v>63.</v>
          </cell>
        </row>
        <row r="8">
          <cell r="A8" t="str">
            <v>632.</v>
          </cell>
        </row>
        <row r="9">
          <cell r="A9" t="str">
            <v>6324.</v>
          </cell>
        </row>
        <row r="10">
          <cell r="A10" t="str">
            <v>63241.</v>
          </cell>
        </row>
        <row r="11">
          <cell r="A11" t="str">
            <v>64.</v>
          </cell>
        </row>
        <row r="12">
          <cell r="A12" t="str">
            <v>641.</v>
          </cell>
        </row>
        <row r="13">
          <cell r="A13" t="str">
            <v>6413.</v>
          </cell>
        </row>
        <row r="14">
          <cell r="A14" t="str">
            <v>64132.</v>
          </cell>
        </row>
        <row r="15">
          <cell r="A15" t="str">
            <v>6414.</v>
          </cell>
        </row>
        <row r="16">
          <cell r="A16" t="str">
            <v>64143.</v>
          </cell>
        </row>
        <row r="17">
          <cell r="A17" t="str">
            <v>6415.</v>
          </cell>
        </row>
        <row r="18">
          <cell r="A18" t="str">
            <v>64151.</v>
          </cell>
        </row>
        <row r="19">
          <cell r="A19" t="str">
            <v>64151.1.</v>
          </cell>
        </row>
        <row r="20">
          <cell r="A20" t="str">
            <v>642.</v>
          </cell>
        </row>
        <row r="21">
          <cell r="A21" t="str">
            <v>6422.</v>
          </cell>
        </row>
        <row r="22">
          <cell r="A22" t="str">
            <v>66151.11.</v>
          </cell>
        </row>
        <row r="23">
          <cell r="A23" t="str">
            <v>66151.10.</v>
          </cell>
        </row>
        <row r="24">
          <cell r="A24" t="str">
            <v>6425.</v>
          </cell>
        </row>
        <row r="25">
          <cell r="A25" t="str">
            <v>64251.</v>
          </cell>
        </row>
        <row r="26">
          <cell r="A26" t="str">
            <v>65.</v>
          </cell>
        </row>
        <row r="27">
          <cell r="A27" t="str">
            <v>652.</v>
          </cell>
        </row>
        <row r="28">
          <cell r="A28" t="str">
            <v>6526.</v>
          </cell>
        </row>
        <row r="29">
          <cell r="A29" t="str">
            <v>65264.</v>
          </cell>
        </row>
        <row r="30">
          <cell r="A30" t="str">
            <v>66.</v>
          </cell>
        </row>
        <row r="31">
          <cell r="A31" t="str">
            <v>661.</v>
          </cell>
        </row>
        <row r="32">
          <cell r="A32" t="str">
            <v>6614.</v>
          </cell>
        </row>
        <row r="33">
          <cell r="A33" t="str">
            <v>66142.</v>
          </cell>
        </row>
        <row r="34">
          <cell r="A34" t="str">
            <v>6615.</v>
          </cell>
        </row>
        <row r="35">
          <cell r="A35" t="str">
            <v>66151.</v>
          </cell>
        </row>
        <row r="36">
          <cell r="A36" t="str">
            <v>66151.1.</v>
          </cell>
        </row>
        <row r="37">
          <cell r="A37" t="str">
            <v>66151.1.1</v>
          </cell>
        </row>
        <row r="38">
          <cell r="A38" t="str">
            <v>66151.1.2.</v>
          </cell>
        </row>
        <row r="39">
          <cell r="A39" t="str">
            <v>66151.2.</v>
          </cell>
        </row>
        <row r="40">
          <cell r="A40" t="str">
            <v>66151.3.</v>
          </cell>
        </row>
        <row r="41">
          <cell r="A41" t="str">
            <v>66151.4.</v>
          </cell>
        </row>
        <row r="42">
          <cell r="A42" t="str">
            <v>66151.5.</v>
          </cell>
        </row>
        <row r="43">
          <cell r="A43" t="str">
            <v>66151.6.</v>
          </cell>
        </row>
        <row r="44">
          <cell r="A44" t="str">
            <v>66151.7.</v>
          </cell>
        </row>
        <row r="45">
          <cell r="A45" t="str">
            <v>66151.8.</v>
          </cell>
        </row>
        <row r="46">
          <cell r="A46" t="str">
            <v>66151.9.</v>
          </cell>
        </row>
        <row r="47">
          <cell r="A47" t="str">
            <v>66151.13.</v>
          </cell>
        </row>
        <row r="48">
          <cell r="A48" t="str">
            <v>66151.14.</v>
          </cell>
        </row>
        <row r="49">
          <cell r="A49" t="str">
            <v>66151.12.</v>
          </cell>
        </row>
        <row r="50">
          <cell r="A50" t="str">
            <v>663.</v>
          </cell>
        </row>
        <row r="51">
          <cell r="A51" t="str">
            <v>6631.</v>
          </cell>
        </row>
        <row r="52">
          <cell r="A52" t="str">
            <v>66312.</v>
          </cell>
        </row>
        <row r="53">
          <cell r="A53" t="str">
            <v>67.</v>
          </cell>
        </row>
        <row r="54">
          <cell r="A54" t="str">
            <v>671.</v>
          </cell>
        </row>
        <row r="55">
          <cell r="A55" t="str">
            <v>6711.</v>
          </cell>
        </row>
        <row r="56">
          <cell r="A56" t="str">
            <v>67111.</v>
          </cell>
        </row>
        <row r="57">
          <cell r="A57" t="str">
            <v>6713.</v>
          </cell>
        </row>
        <row r="58">
          <cell r="A58" t="str">
            <v>67131.</v>
          </cell>
        </row>
        <row r="59">
          <cell r="A59" t="str">
            <v>68.</v>
          </cell>
        </row>
        <row r="60">
          <cell r="A60" t="str">
            <v>681.</v>
          </cell>
        </row>
        <row r="61">
          <cell r="A61" t="str">
            <v>6819.</v>
          </cell>
        </row>
        <row r="62">
          <cell r="A62" t="str">
            <v>6819.</v>
          </cell>
        </row>
        <row r="63">
          <cell r="A63" t="str">
            <v>683.</v>
          </cell>
        </row>
        <row r="64">
          <cell r="A64" t="str">
            <v>6831.</v>
          </cell>
        </row>
        <row r="65">
          <cell r="A65" t="str">
            <v>6831.</v>
          </cell>
        </row>
        <row r="67">
          <cell r="A67" t="str">
            <v>3.</v>
          </cell>
        </row>
        <row r="68">
          <cell r="A68" t="str">
            <v>31.</v>
          </cell>
        </row>
        <row r="69">
          <cell r="A69" t="str">
            <v>311.</v>
          </cell>
        </row>
        <row r="70">
          <cell r="A70" t="str">
            <v>3111.</v>
          </cell>
        </row>
        <row r="71">
          <cell r="A71" t="str">
            <v>31111.</v>
          </cell>
        </row>
        <row r="72">
          <cell r="A72" t="str">
            <v>31111.1.</v>
          </cell>
        </row>
        <row r="73">
          <cell r="A73" t="str">
            <v>31111.2.</v>
          </cell>
        </row>
        <row r="74">
          <cell r="A74" t="str">
            <v>31111.3.</v>
          </cell>
        </row>
        <row r="75">
          <cell r="A75" t="str">
            <v>31113.</v>
          </cell>
        </row>
        <row r="76">
          <cell r="A76" t="str">
            <v>3112.</v>
          </cell>
        </row>
        <row r="77">
          <cell r="A77" t="str">
            <v>31126.</v>
          </cell>
        </row>
        <row r="78">
          <cell r="A78" t="str">
            <v>31129.</v>
          </cell>
        </row>
        <row r="79">
          <cell r="A79" t="str">
            <v>312.</v>
          </cell>
        </row>
        <row r="80">
          <cell r="A80" t="str">
            <v>3121.</v>
          </cell>
        </row>
        <row r="81">
          <cell r="A81" t="str">
            <v>31212.</v>
          </cell>
        </row>
        <row r="82">
          <cell r="A82" t="str">
            <v>31213.</v>
          </cell>
        </row>
        <row r="83">
          <cell r="A83" t="str">
            <v>31214.</v>
          </cell>
        </row>
        <row r="84">
          <cell r="A84" t="str">
            <v>31215.</v>
          </cell>
        </row>
        <row r="85">
          <cell r="A85" t="str">
            <v>31216.</v>
          </cell>
        </row>
        <row r="86">
          <cell r="A86" t="str">
            <v>31219.</v>
          </cell>
        </row>
        <row r="87">
          <cell r="A87" t="str">
            <v>313.</v>
          </cell>
        </row>
        <row r="88">
          <cell r="A88" t="str">
            <v>3131.</v>
          </cell>
        </row>
        <row r="89">
          <cell r="A89" t="str">
            <v>31311.</v>
          </cell>
        </row>
        <row r="90">
          <cell r="A90" t="str">
            <v>3132.</v>
          </cell>
        </row>
        <row r="91">
          <cell r="A91" t="str">
            <v>31321.</v>
          </cell>
        </row>
        <row r="92">
          <cell r="A92" t="str">
            <v>31322.</v>
          </cell>
        </row>
        <row r="93">
          <cell r="A93" t="str">
            <v>3133.</v>
          </cell>
        </row>
        <row r="94">
          <cell r="A94" t="str">
            <v>31332.</v>
          </cell>
        </row>
        <row r="95">
          <cell r="A95" t="str">
            <v>31333.</v>
          </cell>
        </row>
        <row r="96">
          <cell r="A96" t="str">
            <v>32.</v>
          </cell>
        </row>
        <row r="97">
          <cell r="A97" t="str">
            <v>321.</v>
          </cell>
        </row>
        <row r="98">
          <cell r="A98" t="str">
            <v>3211.</v>
          </cell>
        </row>
        <row r="99">
          <cell r="A99" t="str">
            <v>32111.</v>
          </cell>
        </row>
        <row r="100">
          <cell r="A100" t="str">
            <v>32112.</v>
          </cell>
        </row>
        <row r="101">
          <cell r="A101" t="str">
            <v>32113.</v>
          </cell>
        </row>
        <row r="102">
          <cell r="A102" t="str">
            <v>32114.</v>
          </cell>
        </row>
        <row r="103">
          <cell r="A103" t="str">
            <v>32115.</v>
          </cell>
        </row>
        <row r="104">
          <cell r="A104" t="str">
            <v>32116.</v>
          </cell>
        </row>
        <row r="105">
          <cell r="A105" t="str">
            <v>32119.</v>
          </cell>
        </row>
        <row r="106">
          <cell r="A106" t="str">
            <v>3212.</v>
          </cell>
        </row>
        <row r="107">
          <cell r="A107" t="str">
            <v>32121.</v>
          </cell>
        </row>
        <row r="108">
          <cell r="A108" t="str">
            <v>32123.</v>
          </cell>
        </row>
        <row r="109">
          <cell r="A109" t="str">
            <v>3213.</v>
          </cell>
        </row>
        <row r="110">
          <cell r="A110" t="str">
            <v>32131.</v>
          </cell>
        </row>
        <row r="111">
          <cell r="A111" t="str">
            <v>32132.</v>
          </cell>
        </row>
        <row r="112">
          <cell r="A112" t="str">
            <v>3214.</v>
          </cell>
        </row>
        <row r="113">
          <cell r="A113" t="str">
            <v>32141.</v>
          </cell>
        </row>
        <row r="114">
          <cell r="A114" t="str">
            <v>32149.</v>
          </cell>
        </row>
        <row r="115">
          <cell r="A115" t="str">
            <v>322.</v>
          </cell>
        </row>
        <row r="116">
          <cell r="A116" t="str">
            <v>3221.</v>
          </cell>
        </row>
        <row r="117">
          <cell r="A117" t="str">
            <v>32211.</v>
          </cell>
        </row>
        <row r="118">
          <cell r="A118" t="str">
            <v>32212.</v>
          </cell>
        </row>
        <row r="119">
          <cell r="A119" t="str">
            <v>32214.</v>
          </cell>
        </row>
        <row r="120">
          <cell r="A120" t="str">
            <v>32216.</v>
          </cell>
        </row>
        <row r="121">
          <cell r="A121" t="str">
            <v>32219.</v>
          </cell>
        </row>
        <row r="122">
          <cell r="A122" t="str">
            <v>32219.1.</v>
          </cell>
        </row>
        <row r="123">
          <cell r="A123" t="str">
            <v>32219.2.</v>
          </cell>
        </row>
        <row r="124">
          <cell r="A124" t="str">
            <v>32219.3.</v>
          </cell>
        </row>
        <row r="125">
          <cell r="A125" t="str">
            <v>32219.4.</v>
          </cell>
        </row>
        <row r="126">
          <cell r="A126" t="str">
            <v>32219.5.</v>
          </cell>
        </row>
        <row r="127">
          <cell r="A127" t="str">
            <v>3222.</v>
          </cell>
        </row>
        <row r="128">
          <cell r="A128" t="str">
            <v>32224.</v>
          </cell>
        </row>
        <row r="129">
          <cell r="A129" t="str">
            <v>32229.</v>
          </cell>
        </row>
        <row r="130">
          <cell r="A130" t="str">
            <v>32225.</v>
          </cell>
        </row>
        <row r="131">
          <cell r="A131" t="str">
            <v>32223.</v>
          </cell>
        </row>
        <row r="132">
          <cell r="A132" t="str">
            <v>32223.1.</v>
          </cell>
        </row>
        <row r="133">
          <cell r="A133" t="str">
            <v>32223.2.</v>
          </cell>
        </row>
        <row r="134">
          <cell r="A134" t="str">
            <v>3223.</v>
          </cell>
        </row>
        <row r="135">
          <cell r="A135" t="str">
            <v>32231.</v>
          </cell>
        </row>
        <row r="136">
          <cell r="A136" t="str">
            <v>32233.</v>
          </cell>
        </row>
        <row r="137">
          <cell r="A137" t="str">
            <v>32234.1.</v>
          </cell>
        </row>
        <row r="138">
          <cell r="A138" t="str">
            <v>32234.2.</v>
          </cell>
        </row>
        <row r="139">
          <cell r="A139" t="str">
            <v>32234.3.</v>
          </cell>
        </row>
        <row r="140">
          <cell r="A140" t="str">
            <v>32234.4.</v>
          </cell>
        </row>
        <row r="141">
          <cell r="A141" t="str">
            <v>32239.</v>
          </cell>
        </row>
        <row r="142">
          <cell r="A142" t="str">
            <v>3224.</v>
          </cell>
        </row>
        <row r="143">
          <cell r="A143" t="str">
            <v>32241.</v>
          </cell>
        </row>
        <row r="144">
          <cell r="A144" t="str">
            <v>32242.</v>
          </cell>
        </row>
        <row r="145">
          <cell r="A145" t="str">
            <v>32243.</v>
          </cell>
        </row>
        <row r="146">
          <cell r="A146" t="str">
            <v>32244.</v>
          </cell>
        </row>
        <row r="147">
          <cell r="A147" t="str">
            <v>3225.</v>
          </cell>
        </row>
        <row r="148">
          <cell r="A148" t="str">
            <v>32251.</v>
          </cell>
        </row>
        <row r="149">
          <cell r="A149" t="str">
            <v>32252.</v>
          </cell>
        </row>
        <row r="150">
          <cell r="A150" t="str">
            <v>3227.</v>
          </cell>
        </row>
        <row r="151">
          <cell r="A151" t="str">
            <v>32271.</v>
          </cell>
        </row>
        <row r="152">
          <cell r="A152" t="str">
            <v>323.</v>
          </cell>
        </row>
        <row r="153">
          <cell r="A153" t="str">
            <v>3231.</v>
          </cell>
        </row>
        <row r="154">
          <cell r="A154" t="str">
            <v>32311.</v>
          </cell>
        </row>
        <row r="155">
          <cell r="A155" t="str">
            <v>32311.1.</v>
          </cell>
        </row>
        <row r="156">
          <cell r="A156" t="str">
            <v>32312.</v>
          </cell>
        </row>
        <row r="157">
          <cell r="A157" t="str">
            <v>32313.</v>
          </cell>
        </row>
        <row r="158">
          <cell r="A158" t="str">
            <v>32314.</v>
          </cell>
        </row>
        <row r="159">
          <cell r="A159" t="str">
            <v>32319.</v>
          </cell>
        </row>
        <row r="160">
          <cell r="A160" t="str">
            <v>3232.</v>
          </cell>
        </row>
        <row r="161">
          <cell r="A161" t="str">
            <v>32321.</v>
          </cell>
        </row>
        <row r="162">
          <cell r="A162" t="str">
            <v>32321.1.</v>
          </cell>
        </row>
        <row r="163">
          <cell r="A163" t="str">
            <v>32321.2.</v>
          </cell>
        </row>
        <row r="164">
          <cell r="A164" t="str">
            <v>32322.</v>
          </cell>
        </row>
        <row r="165">
          <cell r="A165" t="str">
            <v>32322.1.</v>
          </cell>
        </row>
        <row r="166">
          <cell r="A166" t="str">
            <v>32322.2.</v>
          </cell>
        </row>
        <row r="167">
          <cell r="A167" t="str">
            <v>32323.</v>
          </cell>
        </row>
        <row r="168">
          <cell r="A168" t="str">
            <v>32323.1.</v>
          </cell>
        </row>
        <row r="169">
          <cell r="A169" t="str">
            <v>32323.2.</v>
          </cell>
        </row>
        <row r="170">
          <cell r="A170" t="str">
            <v>32329.</v>
          </cell>
        </row>
        <row r="171">
          <cell r="A171" t="str">
            <v>3233.</v>
          </cell>
        </row>
        <row r="172">
          <cell r="A172" t="str">
            <v>32331.</v>
          </cell>
        </row>
        <row r="173">
          <cell r="A173" t="str">
            <v>32332.</v>
          </cell>
        </row>
        <row r="174">
          <cell r="A174" t="str">
            <v>32333.</v>
          </cell>
        </row>
        <row r="175">
          <cell r="A175" t="str">
            <v>32334.</v>
          </cell>
        </row>
        <row r="176">
          <cell r="A176" t="str">
            <v>32339.</v>
          </cell>
        </row>
        <row r="177">
          <cell r="A177" t="str">
            <v>3234.</v>
          </cell>
        </row>
        <row r="178">
          <cell r="A178" t="str">
            <v>32341.</v>
          </cell>
        </row>
        <row r="179">
          <cell r="A179" t="str">
            <v>32342.</v>
          </cell>
        </row>
        <row r="180">
          <cell r="A180" t="str">
            <v>32343.</v>
          </cell>
        </row>
        <row r="181">
          <cell r="A181" t="str">
            <v>32344.</v>
          </cell>
        </row>
        <row r="182">
          <cell r="A182" t="str">
            <v>32349.</v>
          </cell>
        </row>
        <row r="183">
          <cell r="A183" t="str">
            <v>3235.</v>
          </cell>
        </row>
        <row r="184">
          <cell r="A184" t="str">
            <v>32352.</v>
          </cell>
        </row>
        <row r="185">
          <cell r="A185" t="str">
            <v>32353.</v>
          </cell>
        </row>
        <row r="186">
          <cell r="A186" t="str">
            <v>32354.</v>
          </cell>
        </row>
        <row r="187">
          <cell r="A187" t="str">
            <v>32355.</v>
          </cell>
        </row>
        <row r="188">
          <cell r="A188" t="str">
            <v>32359.</v>
          </cell>
        </row>
        <row r="189">
          <cell r="A189" t="str">
            <v>3236.</v>
          </cell>
        </row>
        <row r="190">
          <cell r="A190" t="str">
            <v>32361.</v>
          </cell>
        </row>
        <row r="191">
          <cell r="A191" t="str">
            <v>32362.</v>
          </cell>
        </row>
        <row r="192">
          <cell r="A192" t="str">
            <v>32363.</v>
          </cell>
        </row>
        <row r="193">
          <cell r="A193" t="str">
            <v>32369.</v>
          </cell>
        </row>
        <row r="194">
          <cell r="A194" t="str">
            <v>32369.1.</v>
          </cell>
        </row>
        <row r="195">
          <cell r="A195" t="str">
            <v>32369.2.</v>
          </cell>
        </row>
        <row r="196">
          <cell r="A196" t="str">
            <v>3237.</v>
          </cell>
        </row>
        <row r="197">
          <cell r="A197" t="str">
            <v>32371.</v>
          </cell>
        </row>
        <row r="198">
          <cell r="A198" t="str">
            <v>32372.</v>
          </cell>
        </row>
        <row r="199">
          <cell r="A199" t="str">
            <v>32373.</v>
          </cell>
        </row>
        <row r="200">
          <cell r="A200" t="str">
            <v>32374.</v>
          </cell>
        </row>
        <row r="201">
          <cell r="A201" t="str">
            <v>32375.</v>
          </cell>
        </row>
        <row r="202">
          <cell r="A202" t="str">
            <v>32376.</v>
          </cell>
        </row>
        <row r="203">
          <cell r="A203" t="str">
            <v>32377.</v>
          </cell>
        </row>
        <row r="204">
          <cell r="A204" t="str">
            <v>32377.1.</v>
          </cell>
        </row>
        <row r="205">
          <cell r="A205" t="str">
            <v>32378.</v>
          </cell>
        </row>
        <row r="206">
          <cell r="A206" t="str">
            <v>32379.</v>
          </cell>
        </row>
        <row r="207">
          <cell r="A207" t="str">
            <v>3238.</v>
          </cell>
        </row>
        <row r="208">
          <cell r="A208" t="str">
            <v>32381.</v>
          </cell>
        </row>
        <row r="209">
          <cell r="A209" t="str">
            <v>3239.</v>
          </cell>
        </row>
        <row r="210">
          <cell r="A210" t="str">
            <v>32391.</v>
          </cell>
        </row>
        <row r="211">
          <cell r="A211" t="str">
            <v>32393.</v>
          </cell>
        </row>
        <row r="212">
          <cell r="A212" t="str">
            <v>32394.</v>
          </cell>
        </row>
        <row r="213">
          <cell r="A213" t="str">
            <v>32395.</v>
          </cell>
        </row>
        <row r="214">
          <cell r="A214" t="str">
            <v>32395.1.</v>
          </cell>
        </row>
        <row r="215">
          <cell r="A215" t="str">
            <v>32396.</v>
          </cell>
        </row>
        <row r="216">
          <cell r="A216" t="str">
            <v>32399.</v>
          </cell>
        </row>
        <row r="217">
          <cell r="A217" t="str">
            <v>324.</v>
          </cell>
        </row>
        <row r="218">
          <cell r="A218" t="str">
            <v>3241.</v>
          </cell>
        </row>
        <row r="219">
          <cell r="A219" t="str">
            <v>32411.</v>
          </cell>
        </row>
        <row r="220">
          <cell r="A220" t="str">
            <v>32412.</v>
          </cell>
        </row>
        <row r="221">
          <cell r="A221" t="str">
            <v>329.</v>
          </cell>
        </row>
        <row r="222">
          <cell r="A222" t="str">
            <v>3291.</v>
          </cell>
        </row>
        <row r="223">
          <cell r="A223" t="str">
            <v>32911.</v>
          </cell>
        </row>
        <row r="224">
          <cell r="A224" t="str">
            <v>32914.</v>
          </cell>
        </row>
        <row r="225">
          <cell r="A225" t="str">
            <v>3292.</v>
          </cell>
        </row>
        <row r="226">
          <cell r="A226" t="str">
            <v>32921.</v>
          </cell>
        </row>
        <row r="227">
          <cell r="A227" t="str">
            <v>32921.1.</v>
          </cell>
        </row>
        <row r="228">
          <cell r="A228" t="str">
            <v>32922.</v>
          </cell>
        </row>
        <row r="229">
          <cell r="A229" t="str">
            <v>32923.</v>
          </cell>
        </row>
        <row r="230">
          <cell r="A230" t="str">
            <v>3293.</v>
          </cell>
        </row>
        <row r="231">
          <cell r="A231" t="str">
            <v>32931.</v>
          </cell>
        </row>
        <row r="232">
          <cell r="A232" t="str">
            <v>3294.</v>
          </cell>
        </row>
        <row r="233">
          <cell r="A233" t="str">
            <v>32941.</v>
          </cell>
        </row>
        <row r="234">
          <cell r="A234" t="str">
            <v>32942.</v>
          </cell>
        </row>
        <row r="235">
          <cell r="A235" t="str">
            <v>3295.</v>
          </cell>
        </row>
        <row r="236">
          <cell r="A236" t="str">
            <v>32951.</v>
          </cell>
        </row>
        <row r="237">
          <cell r="A237" t="str">
            <v>32952.</v>
          </cell>
        </row>
        <row r="238">
          <cell r="A238" t="str">
            <v>32953.</v>
          </cell>
        </row>
        <row r="239">
          <cell r="A239" t="str">
            <v>32955.</v>
          </cell>
        </row>
        <row r="240">
          <cell r="A240" t="str">
            <v>32959.</v>
          </cell>
        </row>
        <row r="241">
          <cell r="A241" t="str">
            <v>32959.1.</v>
          </cell>
        </row>
        <row r="242">
          <cell r="A242" t="str">
            <v>32959.2.</v>
          </cell>
        </row>
        <row r="243">
          <cell r="A243" t="str">
            <v>32959.3.</v>
          </cell>
        </row>
        <row r="244">
          <cell r="A244" t="str">
            <v>32959.4.</v>
          </cell>
        </row>
        <row r="245">
          <cell r="A245" t="str">
            <v>32959.5.</v>
          </cell>
        </row>
        <row r="246">
          <cell r="A246" t="str">
            <v>32959.6.</v>
          </cell>
        </row>
        <row r="247">
          <cell r="A247" t="str">
            <v>32959.7.</v>
          </cell>
        </row>
        <row r="248">
          <cell r="A248" t="str">
            <v>32959.8.</v>
          </cell>
        </row>
        <row r="249">
          <cell r="A249" t="str">
            <v>32959.9.</v>
          </cell>
        </row>
        <row r="250">
          <cell r="A250" t="str">
            <v>32959.10.</v>
          </cell>
        </row>
        <row r="251">
          <cell r="A251" t="str">
            <v>32959.11.</v>
          </cell>
        </row>
        <row r="252">
          <cell r="A252" t="str">
            <v>32959.12.</v>
          </cell>
        </row>
        <row r="253">
          <cell r="A253" t="str">
            <v>3296.</v>
          </cell>
        </row>
        <row r="254">
          <cell r="A254" t="str">
            <v>32961.</v>
          </cell>
        </row>
        <row r="255">
          <cell r="A255" t="str">
            <v>3299.</v>
          </cell>
        </row>
        <row r="256">
          <cell r="A256" t="str">
            <v>32999.</v>
          </cell>
        </row>
        <row r="257">
          <cell r="A257" t="str">
            <v>32999.1.</v>
          </cell>
        </row>
        <row r="258">
          <cell r="A258" t="str">
            <v>32999.2.</v>
          </cell>
        </row>
        <row r="259">
          <cell r="A259" t="str">
            <v>32999.3.</v>
          </cell>
        </row>
        <row r="260">
          <cell r="A260" t="str">
            <v>32999.4.</v>
          </cell>
        </row>
        <row r="261">
          <cell r="A261" t="str">
            <v>32999.5.</v>
          </cell>
        </row>
        <row r="262">
          <cell r="A262" t="str">
            <v>32999.6.</v>
          </cell>
        </row>
        <row r="263">
          <cell r="A263" t="str">
            <v>32999.7.</v>
          </cell>
        </row>
        <row r="264">
          <cell r="A264" t="str">
            <v>32999.8.</v>
          </cell>
        </row>
        <row r="265">
          <cell r="A265" t="str">
            <v>32999.9.</v>
          </cell>
        </row>
        <row r="266">
          <cell r="A266" t="str">
            <v>32999.10.</v>
          </cell>
        </row>
        <row r="267">
          <cell r="A267" t="str">
            <v>34.</v>
          </cell>
        </row>
        <row r="268">
          <cell r="A268" t="str">
            <v>342.</v>
          </cell>
        </row>
        <row r="269">
          <cell r="A269" t="str">
            <v>3423.</v>
          </cell>
        </row>
        <row r="270">
          <cell r="A270" t="str">
            <v>34233.</v>
          </cell>
        </row>
        <row r="271">
          <cell r="A271" t="str">
            <v>34233.1.</v>
          </cell>
        </row>
        <row r="272">
          <cell r="A272" t="str">
            <v>34233.2.</v>
          </cell>
        </row>
        <row r="273">
          <cell r="A273" t="str">
            <v>34233.3.</v>
          </cell>
        </row>
        <row r="274">
          <cell r="A274" t="str">
            <v>34233.4.</v>
          </cell>
        </row>
        <row r="275">
          <cell r="A275" t="str">
            <v>343.</v>
          </cell>
        </row>
        <row r="276">
          <cell r="A276" t="str">
            <v>3431.</v>
          </cell>
        </row>
        <row r="277">
          <cell r="A277" t="str">
            <v>34311.</v>
          </cell>
        </row>
        <row r="278">
          <cell r="A278" t="str">
            <v>34312.</v>
          </cell>
        </row>
        <row r="279">
          <cell r="A279" t="str">
            <v>3432.</v>
          </cell>
        </row>
        <row r="280">
          <cell r="A280" t="str">
            <v>34321.</v>
          </cell>
        </row>
        <row r="281">
          <cell r="A281" t="str">
            <v>34321.1.</v>
          </cell>
        </row>
        <row r="282">
          <cell r="A282" t="str">
            <v>3433.</v>
          </cell>
        </row>
        <row r="283">
          <cell r="A283" t="str">
            <v>34331.</v>
          </cell>
        </row>
        <row r="284">
          <cell r="A284" t="str">
            <v>34332.</v>
          </cell>
        </row>
        <row r="285">
          <cell r="A285" t="str">
            <v>34333.</v>
          </cell>
        </row>
        <row r="286">
          <cell r="A286" t="str">
            <v>34339.</v>
          </cell>
        </row>
        <row r="287">
          <cell r="A287" t="str">
            <v>3434.</v>
          </cell>
        </row>
        <row r="288">
          <cell r="A288" t="str">
            <v>34349.</v>
          </cell>
        </row>
        <row r="289">
          <cell r="A289" t="str">
            <v>36.</v>
          </cell>
        </row>
        <row r="290">
          <cell r="A290" t="str">
            <v>363.</v>
          </cell>
        </row>
        <row r="291">
          <cell r="A291" t="str">
            <v>3631.</v>
          </cell>
        </row>
        <row r="292">
          <cell r="A292" t="str">
            <v>36314.</v>
          </cell>
        </row>
        <row r="293">
          <cell r="A293" t="str">
            <v>366.</v>
          </cell>
        </row>
        <row r="294">
          <cell r="A294" t="str">
            <v>3661.</v>
          </cell>
        </row>
        <row r="295">
          <cell r="A295" t="str">
            <v>36611.</v>
          </cell>
        </row>
        <row r="296">
          <cell r="A296" t="str">
            <v>37.</v>
          </cell>
        </row>
        <row r="297">
          <cell r="A297" t="str">
            <v>372.</v>
          </cell>
        </row>
        <row r="298">
          <cell r="A298" t="str">
            <v>3721.</v>
          </cell>
        </row>
        <row r="299">
          <cell r="A299" t="str">
            <v>37215.</v>
          </cell>
        </row>
        <row r="300">
          <cell r="A300" t="str">
            <v>38.</v>
          </cell>
        </row>
        <row r="301">
          <cell r="A301" t="str">
            <v>381.</v>
          </cell>
        </row>
        <row r="302">
          <cell r="A302" t="str">
            <v>3811.</v>
          </cell>
        </row>
        <row r="303">
          <cell r="A303" t="str">
            <v>38111.</v>
          </cell>
        </row>
        <row r="304">
          <cell r="A304" t="str">
            <v>38114.</v>
          </cell>
        </row>
        <row r="305">
          <cell r="A305" t="str">
            <v>38115.</v>
          </cell>
        </row>
        <row r="306">
          <cell r="A306" t="str">
            <v>38117.</v>
          </cell>
        </row>
        <row r="307">
          <cell r="A307" t="str">
            <v>38118.</v>
          </cell>
        </row>
        <row r="308">
          <cell r="A308" t="str">
            <v>38119.</v>
          </cell>
        </row>
        <row r="309">
          <cell r="A309" t="str">
            <v>3812.</v>
          </cell>
        </row>
        <row r="310">
          <cell r="A310" t="str">
            <v>38121.</v>
          </cell>
        </row>
        <row r="311">
          <cell r="A311" t="str">
            <v>38129.</v>
          </cell>
        </row>
        <row r="312">
          <cell r="A312" t="str">
            <v>383.</v>
          </cell>
        </row>
        <row r="313">
          <cell r="A313" t="str">
            <v>3831.</v>
          </cell>
        </row>
        <row r="314">
          <cell r="A314" t="str">
            <v>38319.</v>
          </cell>
        </row>
        <row r="315">
          <cell r="A315" t="str">
            <v>3833.</v>
          </cell>
        </row>
        <row r="316">
          <cell r="A316" t="str">
            <v>38331.</v>
          </cell>
        </row>
        <row r="317">
          <cell r="A317" t="str">
            <v>3834.</v>
          </cell>
        </row>
        <row r="318">
          <cell r="A318" t="str">
            <v>38341.</v>
          </cell>
        </row>
        <row r="319">
          <cell r="A319" t="str">
            <v>3835.</v>
          </cell>
        </row>
        <row r="320">
          <cell r="A320" t="str">
            <v>38351.</v>
          </cell>
        </row>
        <row r="322">
          <cell r="A322" t="str">
            <v>7.</v>
          </cell>
        </row>
        <row r="323">
          <cell r="A323" t="str">
            <v>72.</v>
          </cell>
        </row>
        <row r="324">
          <cell r="A324" t="str">
            <v>721.</v>
          </cell>
        </row>
        <row r="325">
          <cell r="A325" t="str">
            <v>7211.</v>
          </cell>
        </row>
        <row r="326">
          <cell r="A326" t="str">
            <v>72111.</v>
          </cell>
        </row>
        <row r="327">
          <cell r="A327" t="str">
            <v>722.</v>
          </cell>
        </row>
        <row r="328">
          <cell r="A328" t="str">
            <v>7222.</v>
          </cell>
        </row>
        <row r="329">
          <cell r="A329" t="str">
            <v>72222.</v>
          </cell>
        </row>
        <row r="331">
          <cell r="A331" t="str">
            <v>4.</v>
          </cell>
        </row>
        <row r="332">
          <cell r="A332" t="str">
            <v>41.</v>
          </cell>
        </row>
        <row r="333">
          <cell r="A333" t="str">
            <v>412.</v>
          </cell>
        </row>
        <row r="334">
          <cell r="A334" t="str">
            <v>4123.</v>
          </cell>
        </row>
        <row r="335">
          <cell r="A335" t="str">
            <v>41231.</v>
          </cell>
        </row>
        <row r="336">
          <cell r="A336" t="str">
            <v>4124.</v>
          </cell>
        </row>
        <row r="337">
          <cell r="A337" t="str">
            <v>41241.</v>
          </cell>
        </row>
        <row r="338">
          <cell r="A338" t="str">
            <v>42.</v>
          </cell>
        </row>
        <row r="339">
          <cell r="A339" t="str">
            <v>421.</v>
          </cell>
        </row>
        <row r="340">
          <cell r="A340" t="str">
            <v>4212.</v>
          </cell>
        </row>
        <row r="341">
          <cell r="A341" t="str">
            <v>42125.</v>
          </cell>
        </row>
        <row r="342">
          <cell r="A342" t="str">
            <v>42129.</v>
          </cell>
        </row>
        <row r="343">
          <cell r="A343" t="str">
            <v>4213.</v>
          </cell>
        </row>
        <row r="344">
          <cell r="A344" t="str">
            <v>42134.</v>
          </cell>
        </row>
        <row r="345">
          <cell r="A345" t="str">
            <v>42139.</v>
          </cell>
        </row>
        <row r="346">
          <cell r="A346" t="str">
            <v>4214.</v>
          </cell>
        </row>
        <row r="347">
          <cell r="A347" t="str">
            <v>42145.</v>
          </cell>
        </row>
        <row r="348">
          <cell r="A348" t="str">
            <v>42146.</v>
          </cell>
        </row>
        <row r="349">
          <cell r="A349" t="str">
            <v>42149.</v>
          </cell>
        </row>
        <row r="350">
          <cell r="A350" t="str">
            <v>422.</v>
          </cell>
        </row>
        <row r="351">
          <cell r="A351" t="str">
            <v>4221.</v>
          </cell>
        </row>
        <row r="352">
          <cell r="A352" t="str">
            <v>42211.</v>
          </cell>
        </row>
        <row r="353">
          <cell r="A353" t="str">
            <v>42212.</v>
          </cell>
        </row>
        <row r="354">
          <cell r="A354" t="str">
            <v>42219.</v>
          </cell>
        </row>
        <row r="355">
          <cell r="A355" t="str">
            <v>4222.</v>
          </cell>
        </row>
        <row r="356">
          <cell r="A356" t="str">
            <v>42221.</v>
          </cell>
        </row>
        <row r="357">
          <cell r="A357" t="str">
            <v>42222.</v>
          </cell>
        </row>
        <row r="358">
          <cell r="A358" t="str">
            <v>42223.</v>
          </cell>
        </row>
        <row r="359">
          <cell r="A359" t="str">
            <v>42229.</v>
          </cell>
        </row>
        <row r="360">
          <cell r="A360" t="str">
            <v>4223.</v>
          </cell>
        </row>
        <row r="361">
          <cell r="A361" t="str">
            <v>42231.</v>
          </cell>
        </row>
        <row r="362">
          <cell r="A362" t="str">
            <v>42232.</v>
          </cell>
        </row>
        <row r="363">
          <cell r="A363" t="str">
            <v>42233.</v>
          </cell>
        </row>
        <row r="364">
          <cell r="A364" t="str">
            <v>42239.</v>
          </cell>
        </row>
        <row r="365">
          <cell r="A365" t="str">
            <v>4224.</v>
          </cell>
        </row>
        <row r="366">
          <cell r="A366" t="str">
            <v>42241.</v>
          </cell>
        </row>
        <row r="367">
          <cell r="A367" t="str">
            <v>42242.</v>
          </cell>
        </row>
        <row r="368">
          <cell r="A368" t="str">
            <v>4225.</v>
          </cell>
        </row>
        <row r="369">
          <cell r="A369" t="str">
            <v>42252.</v>
          </cell>
        </row>
        <row r="370">
          <cell r="A370" t="str">
            <v>4226.</v>
          </cell>
        </row>
        <row r="371">
          <cell r="A371" t="str">
            <v>42261.</v>
          </cell>
        </row>
        <row r="372">
          <cell r="A372" t="str">
            <v>4227.</v>
          </cell>
        </row>
        <row r="373">
          <cell r="A373" t="str">
            <v>42271.</v>
          </cell>
        </row>
        <row r="374">
          <cell r="A374" t="str">
            <v>42272.</v>
          </cell>
        </row>
        <row r="375">
          <cell r="A375" t="str">
            <v>42273.</v>
          </cell>
        </row>
        <row r="376">
          <cell r="A376" t="str">
            <v>423.</v>
          </cell>
        </row>
        <row r="377">
          <cell r="A377" t="str">
            <v>4231.</v>
          </cell>
        </row>
        <row r="378">
          <cell r="A378" t="str">
            <v>42311.</v>
          </cell>
        </row>
        <row r="379">
          <cell r="A379" t="str">
            <v>42312.</v>
          </cell>
        </row>
        <row r="380">
          <cell r="A380" t="str">
            <v>42313.</v>
          </cell>
        </row>
        <row r="381">
          <cell r="A381" t="str">
            <v>42316.</v>
          </cell>
        </row>
        <row r="382">
          <cell r="A382" t="str">
            <v>42319.</v>
          </cell>
        </row>
        <row r="383">
          <cell r="A383" t="str">
            <v>4233.</v>
          </cell>
        </row>
        <row r="384">
          <cell r="A384" t="str">
            <v>42331.</v>
          </cell>
        </row>
        <row r="385">
          <cell r="A385" t="str">
            <v>424.</v>
          </cell>
        </row>
        <row r="386">
          <cell r="A386" t="str">
            <v>4241.</v>
          </cell>
        </row>
        <row r="387">
          <cell r="A387" t="str">
            <v>42411.</v>
          </cell>
        </row>
        <row r="388">
          <cell r="A388" t="str">
            <v>4244.</v>
          </cell>
        </row>
        <row r="389">
          <cell r="A389" t="str">
            <v>42441.</v>
          </cell>
        </row>
        <row r="390">
          <cell r="A390" t="str">
            <v>426.</v>
          </cell>
        </row>
        <row r="391">
          <cell r="A391" t="str">
            <v>4262.</v>
          </cell>
        </row>
        <row r="392">
          <cell r="A392" t="str">
            <v>42621.</v>
          </cell>
        </row>
        <row r="393">
          <cell r="A393" t="str">
            <v>4263.</v>
          </cell>
        </row>
        <row r="394">
          <cell r="A394" t="str">
            <v>42637.</v>
          </cell>
        </row>
        <row r="395">
          <cell r="A395" t="str">
            <v>428.</v>
          </cell>
        </row>
        <row r="396">
          <cell r="A396" t="str">
            <v>4281.</v>
          </cell>
        </row>
        <row r="397">
          <cell r="A397" t="str">
            <v>42811.</v>
          </cell>
        </row>
        <row r="398">
          <cell r="A398" t="str">
            <v>45.</v>
          </cell>
        </row>
        <row r="399">
          <cell r="A399" t="str">
            <v>451.</v>
          </cell>
        </row>
        <row r="400">
          <cell r="A400" t="str">
            <v>4511.</v>
          </cell>
        </row>
        <row r="401">
          <cell r="A401" t="str">
            <v>45111.</v>
          </cell>
        </row>
        <row r="402">
          <cell r="A402" t="str">
            <v>452.</v>
          </cell>
        </row>
        <row r="403">
          <cell r="A403" t="str">
            <v>4521.</v>
          </cell>
        </row>
        <row r="404">
          <cell r="A404" t="str">
            <v>45211.</v>
          </cell>
        </row>
        <row r="405">
          <cell r="A405" t="str">
            <v>453.</v>
          </cell>
        </row>
        <row r="406">
          <cell r="A406" t="str">
            <v>4531.</v>
          </cell>
        </row>
        <row r="407">
          <cell r="A407" t="str">
            <v>45311.</v>
          </cell>
        </row>
        <row r="408">
          <cell r="A408" t="str">
            <v>454.</v>
          </cell>
        </row>
        <row r="409">
          <cell r="A409" t="str">
            <v>4541.</v>
          </cell>
        </row>
        <row r="410">
          <cell r="A410" t="str">
            <v>45411.</v>
          </cell>
        </row>
        <row r="412">
          <cell r="A412" t="str">
            <v>5.</v>
          </cell>
        </row>
        <row r="413">
          <cell r="A413" t="str">
            <v>51.</v>
          </cell>
        </row>
        <row r="414">
          <cell r="A414" t="str">
            <v>516.</v>
          </cell>
        </row>
        <row r="415">
          <cell r="A415" t="str">
            <v>5163.</v>
          </cell>
        </row>
        <row r="416">
          <cell r="A416" t="str">
            <v>51631.</v>
          </cell>
        </row>
      </sheetData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inv.'12.cto - ID 05.12.'12"/>
      <sheetName val="Plan inv.'12.cto - ID 08.11.'12"/>
      <sheetName val="Inv. održ'12- ID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showGridLines="0" tabSelected="1" view="pageBreakPreview" zoomScaleNormal="100" zoomScaleSheetLayoutView="100" workbookViewId="0">
      <selection sqref="A1:G1"/>
    </sheetView>
  </sheetViews>
  <sheetFormatPr defaultRowHeight="11.25" x14ac:dyDescent="0.15"/>
  <cols>
    <col min="1" max="1" width="53.7109375" style="1" bestFit="1" customWidth="1"/>
    <col min="2" max="5" width="15.85546875" style="1" customWidth="1"/>
    <col min="6" max="6" width="9.140625" style="1" customWidth="1"/>
    <col min="7" max="16384" width="9.140625" style="1"/>
  </cols>
  <sheetData>
    <row r="1" spans="1:8" s="2" customFormat="1" ht="37.5" customHeight="1" x14ac:dyDescent="0.25">
      <c r="A1" s="115" t="s">
        <v>154</v>
      </c>
      <c r="B1" s="115"/>
      <c r="C1" s="115"/>
      <c r="D1" s="115"/>
      <c r="E1" s="115"/>
      <c r="F1" s="115"/>
      <c r="G1" s="115"/>
    </row>
    <row r="2" spans="1:8" x14ac:dyDescent="0.15">
      <c r="A2" s="3"/>
      <c r="B2" s="3"/>
      <c r="C2" s="3"/>
      <c r="D2" s="3"/>
      <c r="E2" s="3"/>
      <c r="F2" s="3"/>
    </row>
    <row r="3" spans="1:8" ht="15" x14ac:dyDescent="0.25">
      <c r="A3" s="116" t="s">
        <v>139</v>
      </c>
      <c r="B3" s="116"/>
      <c r="C3" s="116"/>
      <c r="D3" s="116"/>
      <c r="E3" s="116"/>
      <c r="F3" s="116"/>
      <c r="G3" s="116"/>
    </row>
    <row r="4" spans="1:8" ht="30.75" customHeight="1" x14ac:dyDescent="0.15">
      <c r="A4" s="117" t="s">
        <v>140</v>
      </c>
      <c r="B4" s="117"/>
      <c r="C4" s="117"/>
      <c r="D4" s="117"/>
      <c r="E4" s="117"/>
      <c r="F4" s="117"/>
      <c r="G4" s="117"/>
    </row>
    <row r="5" spans="1:8" ht="12.75" x14ac:dyDescent="0.2">
      <c r="A5" s="14" t="s">
        <v>12</v>
      </c>
      <c r="B5" s="5"/>
    </row>
    <row r="7" spans="1:8" s="6" customFormat="1" ht="43.5" customHeight="1" x14ac:dyDescent="0.15">
      <c r="A7" s="15" t="s">
        <v>0</v>
      </c>
      <c r="B7" s="15" t="s">
        <v>156</v>
      </c>
      <c r="C7" s="15" t="s">
        <v>158</v>
      </c>
      <c r="D7" s="15" t="s">
        <v>159</v>
      </c>
      <c r="E7" s="15" t="s">
        <v>157</v>
      </c>
      <c r="F7" s="15" t="s">
        <v>1</v>
      </c>
      <c r="G7" s="15" t="s">
        <v>1</v>
      </c>
      <c r="H7" s="4"/>
    </row>
    <row r="8" spans="1:8" s="8" customFormat="1" x14ac:dyDescent="0.1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 t="s">
        <v>14</v>
      </c>
      <c r="G8" s="7" t="s">
        <v>15</v>
      </c>
    </row>
    <row r="9" spans="1:8" s="11" customFormat="1" ht="18.75" customHeight="1" x14ac:dyDescent="0.25">
      <c r="A9" s="51" t="s">
        <v>2</v>
      </c>
      <c r="B9" s="106">
        <v>20791359.050000001</v>
      </c>
      <c r="C9" s="9">
        <v>66038210</v>
      </c>
      <c r="D9" s="9">
        <v>66038210</v>
      </c>
      <c r="E9" s="101">
        <v>20724904.240000002</v>
      </c>
      <c r="F9" s="10">
        <f>IF(B9&gt;0,E9/B9*100,"x")</f>
        <v>99.680372938391443</v>
      </c>
      <c r="G9" s="10">
        <f>IF(D9&gt;0,E9/D9*100,"x")</f>
        <v>31.383201089187612</v>
      </c>
    </row>
    <row r="10" spans="1:8" s="11" customFormat="1" ht="18.75" customHeight="1" x14ac:dyDescent="0.25">
      <c r="A10" s="52" t="s">
        <v>3</v>
      </c>
      <c r="B10" s="9"/>
      <c r="C10" s="9"/>
      <c r="D10" s="9"/>
      <c r="E10" s="9">
        <v>880</v>
      </c>
      <c r="F10" s="10" t="str">
        <f>IF(B10&gt;0,E10/B10*100,"x")</f>
        <v>x</v>
      </c>
      <c r="G10" s="10" t="str">
        <f>IF(D10&gt;0,E10/D10*100,"x")</f>
        <v>x</v>
      </c>
    </row>
    <row r="11" spans="1:8" s="11" customFormat="1" ht="18.75" customHeight="1" x14ac:dyDescent="0.25">
      <c r="A11" s="102" t="s">
        <v>4</v>
      </c>
      <c r="B11" s="103">
        <f>SUM(B9:B10)</f>
        <v>20791359.050000001</v>
      </c>
      <c r="C11" s="103">
        <f>SUM(C9:C10)</f>
        <v>66038210</v>
      </c>
      <c r="D11" s="103">
        <f>SUM(D9:D10)</f>
        <v>66038210</v>
      </c>
      <c r="E11" s="103">
        <f>SUM(E9:E10)</f>
        <v>20725784.240000002</v>
      </c>
      <c r="F11" s="104">
        <f t="shared" ref="F11" si="0">E11/B11*100</f>
        <v>99.684605465942354</v>
      </c>
      <c r="G11" s="104">
        <f t="shared" ref="G11" si="1">E11/D11*100</f>
        <v>31.38453365104839</v>
      </c>
    </row>
    <row r="12" spans="1:8" s="11" customFormat="1" ht="18.75" customHeight="1" x14ac:dyDescent="0.25">
      <c r="A12" s="51" t="s">
        <v>5</v>
      </c>
      <c r="B12" s="9">
        <v>20150361.469999999</v>
      </c>
      <c r="C12" s="9">
        <v>52103794</v>
      </c>
      <c r="D12" s="9">
        <v>52103794</v>
      </c>
      <c r="E12" s="9">
        <v>17426482.979999997</v>
      </c>
      <c r="F12" s="10">
        <f>IF(B12&gt;0,E12/B12*100,"x")</f>
        <v>86.482235100073353</v>
      </c>
      <c r="G12" s="10">
        <f>IF(D12&gt;0,E12/D12*100,"x")</f>
        <v>33.445708348992774</v>
      </c>
    </row>
    <row r="13" spans="1:8" s="11" customFormat="1" ht="18.75" customHeight="1" x14ac:dyDescent="0.25">
      <c r="A13" s="51" t="s">
        <v>6</v>
      </c>
      <c r="B13" s="9">
        <v>2180757.7200000002</v>
      </c>
      <c r="C13" s="9">
        <v>58885206</v>
      </c>
      <c r="D13" s="9">
        <v>58885206</v>
      </c>
      <c r="E13" s="9">
        <v>2651792.15</v>
      </c>
      <c r="F13" s="10">
        <f t="shared" ref="F13" si="2">IF(B13&gt;0,E13/B13*100,"x")</f>
        <v>121.59957640778177</v>
      </c>
      <c r="G13" s="10">
        <f t="shared" ref="G13" si="3">IF(D13&gt;0,E13/D13*100,"x")</f>
        <v>4.5033249098253982</v>
      </c>
    </row>
    <row r="14" spans="1:8" s="11" customFormat="1" ht="18.75" customHeight="1" x14ac:dyDescent="0.25">
      <c r="A14" s="102" t="s">
        <v>7</v>
      </c>
      <c r="B14" s="103">
        <f>SUM(B12:B13)</f>
        <v>22331119.189999998</v>
      </c>
      <c r="C14" s="103">
        <f t="shared" ref="C14:E14" si="4">SUM(C12:C13)</f>
        <v>110989000</v>
      </c>
      <c r="D14" s="103">
        <f t="shared" si="4"/>
        <v>110989000</v>
      </c>
      <c r="E14" s="103">
        <f t="shared" si="4"/>
        <v>20078275.129999995</v>
      </c>
      <c r="F14" s="104">
        <f>IF(B14&gt;0,E14/B14*100,"x")</f>
        <v>89.91163836961276</v>
      </c>
      <c r="G14" s="104">
        <f>IF(D14&gt;0,E14/D14*100,"x")</f>
        <v>18.090328888448401</v>
      </c>
    </row>
    <row r="15" spans="1:8" s="11" customFormat="1" ht="18.75" customHeight="1" x14ac:dyDescent="0.25">
      <c r="A15" s="102" t="s">
        <v>8</v>
      </c>
      <c r="B15" s="103">
        <f>B11-B14</f>
        <v>-1539760.1399999969</v>
      </c>
      <c r="C15" s="103">
        <f>C11-C14</f>
        <v>-44950790</v>
      </c>
      <c r="D15" s="103">
        <f>D11-D14</f>
        <v>-44950790</v>
      </c>
      <c r="E15" s="103">
        <f>E11-E14</f>
        <v>647509.11000000685</v>
      </c>
      <c r="F15" s="104"/>
      <c r="G15" s="104"/>
    </row>
    <row r="16" spans="1:8" s="2" customFormat="1" x14ac:dyDescent="0.25"/>
    <row r="17" spans="1:7" s="2" customFormat="1" x14ac:dyDescent="0.25"/>
    <row r="18" spans="1:7" s="2" customFormat="1" ht="12.75" x14ac:dyDescent="0.2">
      <c r="A18" s="14" t="s">
        <v>13</v>
      </c>
      <c r="B18" s="12"/>
    </row>
    <row r="19" spans="1:7" s="2" customFormat="1" x14ac:dyDescent="0.25"/>
    <row r="20" spans="1:7" s="13" customFormat="1" ht="43.5" customHeight="1" x14ac:dyDescent="0.25">
      <c r="A20" s="15" t="s">
        <v>0</v>
      </c>
      <c r="B20" s="15" t="str">
        <f>B7</f>
        <v>OSTVARENJE/ IZVRŠENJE          1.-6.2024.</v>
      </c>
      <c r="C20" s="15" t="str">
        <f>C7</f>
        <v>IZVORNI PLAN     2025.</v>
      </c>
      <c r="D20" s="15" t="str">
        <f>D7</f>
        <v>TEKUĆI PLAN     2025.</v>
      </c>
      <c r="E20" s="15" t="str">
        <f>E7</f>
        <v>OSTVARENJE/ IZVRŠENJE          1.-6.2025.</v>
      </c>
      <c r="F20" s="15" t="s">
        <v>1</v>
      </c>
      <c r="G20" s="15" t="s">
        <v>1</v>
      </c>
    </row>
    <row r="21" spans="1:7" s="11" customFormat="1" x14ac:dyDescent="0.25">
      <c r="A21" s="7">
        <v>1</v>
      </c>
      <c r="B21" s="7">
        <v>2</v>
      </c>
      <c r="C21" s="7">
        <v>3</v>
      </c>
      <c r="D21" s="7">
        <v>4</v>
      </c>
      <c r="E21" s="7">
        <v>5</v>
      </c>
      <c r="F21" s="7" t="s">
        <v>14</v>
      </c>
      <c r="G21" s="7" t="s">
        <v>15</v>
      </c>
    </row>
    <row r="22" spans="1:7" s="11" customFormat="1" ht="18.75" customHeight="1" x14ac:dyDescent="0.25">
      <c r="A22" s="51" t="s">
        <v>147</v>
      </c>
      <c r="B22" s="9"/>
      <c r="C22" s="9"/>
      <c r="D22" s="9"/>
      <c r="E22" s="9"/>
      <c r="F22" s="10" t="str">
        <f t="shared" ref="F22" si="5">IF(B22&gt;0,E22/B22*100,"x")</f>
        <v>x</v>
      </c>
      <c r="G22" s="10" t="str">
        <f t="shared" ref="G22" si="6">IF(D22&gt;0,E22/D22*100,"x")</f>
        <v>x</v>
      </c>
    </row>
    <row r="23" spans="1:7" s="11" customFormat="1" ht="18.75" customHeight="1" x14ac:dyDescent="0.25">
      <c r="A23" s="51" t="s">
        <v>148</v>
      </c>
      <c r="B23" s="9"/>
      <c r="C23" s="9"/>
      <c r="D23" s="9"/>
      <c r="E23" s="9"/>
      <c r="F23" s="10" t="str">
        <f>IF(B23&gt;0,E23/B23*100,"x")</f>
        <v>x</v>
      </c>
      <c r="G23" s="10" t="str">
        <f>IF(D23&gt;0,E23/D23*100,"x")</f>
        <v>x</v>
      </c>
    </row>
    <row r="24" spans="1:7" s="11" customFormat="1" ht="18.75" customHeight="1" x14ac:dyDescent="0.25">
      <c r="A24" s="102" t="s">
        <v>149</v>
      </c>
      <c r="B24" s="103"/>
      <c r="C24" s="103"/>
      <c r="D24" s="103"/>
      <c r="E24" s="103"/>
      <c r="F24" s="104"/>
      <c r="G24" s="104"/>
    </row>
    <row r="25" spans="1:7" s="11" customFormat="1" ht="18.75" customHeight="1" x14ac:dyDescent="0.25">
      <c r="A25" s="51" t="s">
        <v>9</v>
      </c>
      <c r="B25" s="9">
        <v>72220934.900000006</v>
      </c>
      <c r="C25" s="9">
        <v>65252843</v>
      </c>
      <c r="D25" s="9">
        <v>65252843</v>
      </c>
      <c r="E25" s="9">
        <v>70403781.870000005</v>
      </c>
      <c r="F25" s="10">
        <f>IF(B25&gt;=0,E25/B25*100,"x")</f>
        <v>97.483897110282342</v>
      </c>
      <c r="G25" s="10">
        <f>IF(D25&gt;0,E25/D25*100,"x")</f>
        <v>107.89381524725292</v>
      </c>
    </row>
    <row r="26" spans="1:7" s="11" customFormat="1" ht="18.75" customHeight="1" x14ac:dyDescent="0.25">
      <c r="A26" s="51" t="s">
        <v>151</v>
      </c>
      <c r="B26" s="107">
        <v>-70681174.760000005</v>
      </c>
      <c r="C26" s="9">
        <v>-20302053</v>
      </c>
      <c r="D26" s="9">
        <v>-20302053</v>
      </c>
      <c r="E26" s="9">
        <v>-71051290.980000004</v>
      </c>
      <c r="F26" s="10">
        <f>E26/B26*100</f>
        <v>100.52364186257054</v>
      </c>
      <c r="G26" s="10">
        <f>E26/D26*100</f>
        <v>349.97096589197162</v>
      </c>
    </row>
    <row r="27" spans="1:7" s="11" customFormat="1" ht="18.75" customHeight="1" x14ac:dyDescent="0.25">
      <c r="A27" s="102" t="s">
        <v>10</v>
      </c>
      <c r="B27" s="103">
        <f>B25+B26</f>
        <v>1539760.1400000006</v>
      </c>
      <c r="C27" s="103">
        <f>C25+C26</f>
        <v>44950790</v>
      </c>
      <c r="D27" s="103">
        <f>D25+D26</f>
        <v>44950790</v>
      </c>
      <c r="E27" s="103">
        <f>E25+E26</f>
        <v>-647509.1099999994</v>
      </c>
      <c r="F27" s="104"/>
      <c r="G27" s="104"/>
    </row>
    <row r="28" spans="1:7" s="11" customFormat="1" ht="18.75" customHeight="1" x14ac:dyDescent="0.25">
      <c r="A28" s="51" t="s">
        <v>11</v>
      </c>
      <c r="B28" s="9">
        <f>B15+B27</f>
        <v>3.7252902984619141E-9</v>
      </c>
      <c r="C28" s="9">
        <f>C15+C27</f>
        <v>0</v>
      </c>
      <c r="D28" s="9">
        <f>D15+D27</f>
        <v>0</v>
      </c>
      <c r="E28" s="9">
        <f>E15+E27</f>
        <v>7.4505805969238281E-9</v>
      </c>
      <c r="F28" s="114" t="s">
        <v>162</v>
      </c>
      <c r="G28" s="10" t="str">
        <f>IF(D28&gt;0,E28/D28*100,"x")</f>
        <v>x</v>
      </c>
    </row>
  </sheetData>
  <mergeCells count="3">
    <mergeCell ref="A1:G1"/>
    <mergeCell ref="A3:G3"/>
    <mergeCell ref="A4:G4"/>
  </mergeCells>
  <phoneticPr fontId="18" type="noConversion"/>
  <printOptions horizontalCentered="1"/>
  <pageMargins left="0.35433070866141736" right="0.35433070866141736" top="0.59055118110236227" bottom="0.59055118110236227" header="0.51181102362204722" footer="0.51181102362204722"/>
  <pageSetup paperSize="9" scale="95" orientation="landscape" r:id="rId1"/>
  <headerFoot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5"/>
  <sheetViews>
    <sheetView showGridLines="0" view="pageBreakPreview" zoomScaleNormal="100" zoomScaleSheetLayoutView="100" workbookViewId="0">
      <pane ySplit="9" topLeftCell="A10" activePane="bottomLeft" state="frozen"/>
      <selection sqref="A1:H1"/>
      <selection pane="bottomLeft" sqref="A1:H1"/>
    </sheetView>
  </sheetViews>
  <sheetFormatPr defaultRowHeight="14.25" x14ac:dyDescent="0.2"/>
  <cols>
    <col min="1" max="1" width="9.42578125" style="26" customWidth="1"/>
    <col min="2" max="2" width="55.85546875" style="26" customWidth="1"/>
    <col min="3" max="6" width="15.85546875" style="26" customWidth="1"/>
    <col min="7" max="16384" width="9.140625" style="26"/>
  </cols>
  <sheetData>
    <row r="1" spans="1:8" ht="33" customHeight="1" x14ac:dyDescent="0.2">
      <c r="A1" s="115" t="s">
        <v>155</v>
      </c>
      <c r="B1" s="115"/>
      <c r="C1" s="115"/>
      <c r="D1" s="115"/>
      <c r="E1" s="115"/>
      <c r="F1" s="115"/>
      <c r="G1" s="115"/>
      <c r="H1" s="115"/>
    </row>
    <row r="2" spans="1:8" x14ac:dyDescent="0.2">
      <c r="A2" s="27"/>
      <c r="B2" s="27"/>
      <c r="C2" s="28"/>
      <c r="D2" s="28"/>
      <c r="E2" s="28"/>
      <c r="F2" s="28"/>
      <c r="G2" s="28"/>
    </row>
    <row r="3" spans="1:8" ht="15" x14ac:dyDescent="0.25">
      <c r="A3" s="116" t="s">
        <v>139</v>
      </c>
      <c r="B3" s="116"/>
      <c r="C3" s="116"/>
      <c r="D3" s="116"/>
      <c r="E3" s="116"/>
      <c r="F3" s="116"/>
      <c r="G3" s="116"/>
      <c r="H3" s="116"/>
    </row>
    <row r="4" spans="1:8" ht="33" customHeight="1" x14ac:dyDescent="0.2">
      <c r="A4" s="117" t="s">
        <v>141</v>
      </c>
      <c r="B4" s="117"/>
      <c r="C4" s="117"/>
      <c r="D4" s="117"/>
      <c r="E4" s="117"/>
      <c r="F4" s="117"/>
      <c r="G4" s="117"/>
      <c r="H4" s="117"/>
    </row>
    <row r="5" spans="1:8" ht="15" x14ac:dyDescent="0.25">
      <c r="A5" s="116" t="s">
        <v>142</v>
      </c>
      <c r="B5" s="116"/>
      <c r="C5" s="116"/>
      <c r="D5" s="116"/>
      <c r="E5" s="116"/>
      <c r="F5" s="116"/>
      <c r="G5" s="116"/>
      <c r="H5" s="116"/>
    </row>
    <row r="7" spans="1:8" ht="39.950000000000003" customHeight="1" x14ac:dyDescent="0.2">
      <c r="A7" s="122" t="s">
        <v>0</v>
      </c>
      <c r="B7" s="123"/>
      <c r="C7" s="15" t="s">
        <v>156</v>
      </c>
      <c r="D7" s="15" t="s">
        <v>158</v>
      </c>
      <c r="E7" s="15" t="s">
        <v>159</v>
      </c>
      <c r="F7" s="15" t="s">
        <v>157</v>
      </c>
      <c r="G7" s="17" t="s">
        <v>1</v>
      </c>
      <c r="H7" s="17" t="s">
        <v>1</v>
      </c>
    </row>
    <row r="8" spans="1:8" ht="11.25" customHeight="1" x14ac:dyDescent="0.2">
      <c r="A8" s="120">
        <v>1</v>
      </c>
      <c r="B8" s="121"/>
      <c r="C8" s="16">
        <v>2</v>
      </c>
      <c r="D8" s="16">
        <v>3</v>
      </c>
      <c r="E8" s="16">
        <v>4</v>
      </c>
      <c r="F8" s="16">
        <v>5</v>
      </c>
      <c r="G8" s="16" t="s">
        <v>14</v>
      </c>
      <c r="H8" s="16" t="s">
        <v>15</v>
      </c>
    </row>
    <row r="9" spans="1:8" ht="13.5" customHeight="1" x14ac:dyDescent="0.2">
      <c r="A9" s="77" t="s">
        <v>137</v>
      </c>
      <c r="B9" s="20"/>
      <c r="C9" s="68">
        <f>C10+C26</f>
        <v>20791359.050000001</v>
      </c>
      <c r="D9" s="68">
        <f>D10+D26</f>
        <v>66038210</v>
      </c>
      <c r="E9" s="68">
        <f>E10+E26</f>
        <v>66038210</v>
      </c>
      <c r="F9" s="68">
        <f>F10+F26</f>
        <v>20725784.240000002</v>
      </c>
      <c r="G9" s="69">
        <f>F9/C9*100</f>
        <v>99.684605465942354</v>
      </c>
      <c r="H9" s="69">
        <f>F9/E9*100</f>
        <v>31.38453365104839</v>
      </c>
    </row>
    <row r="10" spans="1:8" ht="13.5" customHeight="1" x14ac:dyDescent="0.2">
      <c r="A10" s="78">
        <v>6</v>
      </c>
      <c r="B10" s="29" t="s">
        <v>93</v>
      </c>
      <c r="C10" s="35">
        <f>C13+C14+C15+C18+C21+C22+C25</f>
        <v>20791359.050000001</v>
      </c>
      <c r="D10" s="35">
        <f>D11+D16+D19+D23</f>
        <v>66038210</v>
      </c>
      <c r="E10" s="35">
        <f>E11+E16+E19+E23</f>
        <v>66038210</v>
      </c>
      <c r="F10" s="35">
        <f>F13+F14+F15+F18+F21+F22+F25</f>
        <v>20724904.240000002</v>
      </c>
      <c r="G10" s="70">
        <f t="shared" ref="G10:G25" si="0">F10/C10*100</f>
        <v>99.680372938391443</v>
      </c>
      <c r="H10" s="70">
        <f t="shared" ref="H10:H23" si="1">F10/E10*100</f>
        <v>31.383201089187612</v>
      </c>
    </row>
    <row r="11" spans="1:8" ht="13.5" customHeight="1" x14ac:dyDescent="0.2">
      <c r="A11" s="53">
        <v>64</v>
      </c>
      <c r="B11" s="53" t="s">
        <v>94</v>
      </c>
      <c r="C11" s="31">
        <f>C12</f>
        <v>8507.2400000000016</v>
      </c>
      <c r="D11" s="31">
        <v>16400</v>
      </c>
      <c r="E11" s="31">
        <v>16400</v>
      </c>
      <c r="F11" s="31">
        <f t="shared" ref="F11" si="2">F12</f>
        <v>8053.68</v>
      </c>
      <c r="G11" s="71">
        <f t="shared" si="0"/>
        <v>94.668541148480585</v>
      </c>
      <c r="H11" s="71">
        <f t="shared" si="1"/>
        <v>49.107804878048782</v>
      </c>
    </row>
    <row r="12" spans="1:8" ht="13.5" customHeight="1" x14ac:dyDescent="0.2">
      <c r="A12" s="54">
        <v>641</v>
      </c>
      <c r="B12" s="54" t="s">
        <v>95</v>
      </c>
      <c r="C12" s="31">
        <f>SUM(C13:C15)</f>
        <v>8507.2400000000016</v>
      </c>
      <c r="D12" s="31"/>
      <c r="E12" s="31"/>
      <c r="F12" s="31">
        <f>SUM(F13:F15)</f>
        <v>8053.68</v>
      </c>
      <c r="G12" s="71">
        <f t="shared" si="0"/>
        <v>94.668541148480585</v>
      </c>
      <c r="H12" s="71"/>
    </row>
    <row r="13" spans="1:8" ht="13.5" customHeight="1" x14ac:dyDescent="0.2">
      <c r="A13" s="55">
        <v>6413</v>
      </c>
      <c r="B13" s="55" t="s">
        <v>96</v>
      </c>
      <c r="C13" s="30">
        <v>3066.75</v>
      </c>
      <c r="D13" s="30"/>
      <c r="E13" s="30"/>
      <c r="F13" s="30">
        <v>3171.69</v>
      </c>
      <c r="G13" s="72">
        <f t="shared" si="0"/>
        <v>103.42186353631695</v>
      </c>
      <c r="H13" s="72"/>
    </row>
    <row r="14" spans="1:8" ht="13.5" customHeight="1" x14ac:dyDescent="0.2">
      <c r="A14" s="55">
        <v>6414</v>
      </c>
      <c r="B14" s="55" t="s">
        <v>97</v>
      </c>
      <c r="C14" s="105">
        <v>5296.47</v>
      </c>
      <c r="D14" s="30"/>
      <c r="E14" s="30"/>
      <c r="F14" s="30">
        <v>4881.99</v>
      </c>
      <c r="G14" s="72">
        <f t="shared" si="0"/>
        <v>92.17441050359956</v>
      </c>
      <c r="H14" s="72"/>
    </row>
    <row r="15" spans="1:8" ht="25.5" x14ac:dyDescent="0.2">
      <c r="A15" s="57">
        <v>6415</v>
      </c>
      <c r="B15" s="55" t="s">
        <v>98</v>
      </c>
      <c r="C15" s="30">
        <v>144.02000000000001</v>
      </c>
      <c r="D15" s="30"/>
      <c r="E15" s="30"/>
      <c r="F15" s="30"/>
      <c r="G15" s="72"/>
      <c r="H15" s="72"/>
    </row>
    <row r="16" spans="1:8" ht="25.5" x14ac:dyDescent="0.2">
      <c r="A16" s="43">
        <v>65</v>
      </c>
      <c r="B16" s="53" t="s">
        <v>99</v>
      </c>
      <c r="C16" s="31">
        <f>C17</f>
        <v>11267542.41</v>
      </c>
      <c r="D16" s="31">
        <v>35590400</v>
      </c>
      <c r="E16" s="31">
        <v>35590400</v>
      </c>
      <c r="F16" s="31">
        <f t="shared" ref="F16:F17" si="3">F17</f>
        <v>10991974.780000001</v>
      </c>
      <c r="G16" s="71">
        <f t="shared" si="0"/>
        <v>97.554323560784368</v>
      </c>
      <c r="H16" s="71">
        <f t="shared" si="1"/>
        <v>30.884662099892108</v>
      </c>
    </row>
    <row r="17" spans="1:8" ht="13.5" customHeight="1" x14ac:dyDescent="0.2">
      <c r="A17" s="54">
        <v>652</v>
      </c>
      <c r="B17" s="54" t="s">
        <v>100</v>
      </c>
      <c r="C17" s="31">
        <f>C18</f>
        <v>11267542.41</v>
      </c>
      <c r="D17" s="31"/>
      <c r="E17" s="31"/>
      <c r="F17" s="31">
        <f t="shared" si="3"/>
        <v>10991974.780000001</v>
      </c>
      <c r="G17" s="71">
        <f t="shared" si="0"/>
        <v>97.554323560784368</v>
      </c>
      <c r="H17" s="71"/>
    </row>
    <row r="18" spans="1:8" ht="13.5" customHeight="1" x14ac:dyDescent="0.2">
      <c r="A18" s="55">
        <v>6526</v>
      </c>
      <c r="B18" s="55" t="s">
        <v>101</v>
      </c>
      <c r="C18" s="30">
        <v>11267542.41</v>
      </c>
      <c r="D18" s="30"/>
      <c r="E18" s="30"/>
      <c r="F18" s="79">
        <f>1298036.73+9569274.3+124663.75</f>
        <v>10991974.780000001</v>
      </c>
      <c r="G18" s="72">
        <f t="shared" si="0"/>
        <v>97.554323560784368</v>
      </c>
      <c r="H18" s="72"/>
    </row>
    <row r="19" spans="1:8" ht="25.5" customHeight="1" x14ac:dyDescent="0.2">
      <c r="A19" s="43">
        <v>66</v>
      </c>
      <c r="B19" s="53" t="s">
        <v>102</v>
      </c>
      <c r="C19" s="31">
        <f>C20</f>
        <v>9452205.5800000001</v>
      </c>
      <c r="D19" s="31">
        <v>30329410</v>
      </c>
      <c r="E19" s="31">
        <v>30329410</v>
      </c>
      <c r="F19" s="31">
        <f>F20</f>
        <v>9673869.4600000009</v>
      </c>
      <c r="G19" s="71">
        <f t="shared" si="0"/>
        <v>102.34510218936647</v>
      </c>
      <c r="H19" s="71">
        <f t="shared" si="1"/>
        <v>31.896002790690623</v>
      </c>
    </row>
    <row r="20" spans="1:8" ht="13.5" customHeight="1" x14ac:dyDescent="0.2">
      <c r="A20" s="54">
        <v>661</v>
      </c>
      <c r="B20" s="54" t="s">
        <v>103</v>
      </c>
      <c r="C20" s="31">
        <f>SUM(C21:C22)</f>
        <v>9452205.5800000001</v>
      </c>
      <c r="D20" s="31"/>
      <c r="E20" s="31"/>
      <c r="F20" s="31">
        <f t="shared" ref="F20" si="4">SUM(F21:F22)</f>
        <v>9673869.4600000009</v>
      </c>
      <c r="G20" s="71">
        <f t="shared" si="0"/>
        <v>102.34510218936647</v>
      </c>
      <c r="H20" s="71"/>
    </row>
    <row r="21" spans="1:8" ht="13.5" customHeight="1" x14ac:dyDescent="0.2">
      <c r="A21" s="55">
        <v>6614</v>
      </c>
      <c r="B21" s="55" t="s">
        <v>104</v>
      </c>
      <c r="C21" s="30">
        <v>1959940.39</v>
      </c>
      <c r="D21" s="30"/>
      <c r="E21" s="30"/>
      <c r="F21" s="30">
        <v>2044061.81</v>
      </c>
      <c r="G21" s="72">
        <f t="shared" si="0"/>
        <v>104.29203971861614</v>
      </c>
      <c r="H21" s="72"/>
    </row>
    <row r="22" spans="1:8" ht="13.5" customHeight="1" x14ac:dyDescent="0.2">
      <c r="A22" s="55">
        <v>6615</v>
      </c>
      <c r="B22" s="55" t="s">
        <v>105</v>
      </c>
      <c r="C22" s="30">
        <v>7492265.1900000004</v>
      </c>
      <c r="D22" s="30"/>
      <c r="E22" s="30"/>
      <c r="F22" s="79">
        <f>7381282.57+248525.08</f>
        <v>7629807.6500000004</v>
      </c>
      <c r="G22" s="72">
        <f t="shared" si="0"/>
        <v>101.8357927344</v>
      </c>
      <c r="H22" s="72"/>
    </row>
    <row r="23" spans="1:8" ht="13.5" customHeight="1" x14ac:dyDescent="0.2">
      <c r="A23" s="53">
        <v>68</v>
      </c>
      <c r="B23" s="53" t="s">
        <v>107</v>
      </c>
      <c r="C23" s="31">
        <f>C24</f>
        <v>63103.82</v>
      </c>
      <c r="D23" s="31">
        <v>102000</v>
      </c>
      <c r="E23" s="31">
        <v>102000</v>
      </c>
      <c r="F23" s="31">
        <f>F24</f>
        <v>51006.32</v>
      </c>
      <c r="G23" s="71">
        <f t="shared" si="0"/>
        <v>80.829211290219831</v>
      </c>
      <c r="H23" s="71">
        <f t="shared" si="1"/>
        <v>50.006196078431373</v>
      </c>
    </row>
    <row r="24" spans="1:8" ht="13.5" customHeight="1" x14ac:dyDescent="0.2">
      <c r="A24" s="54">
        <v>683</v>
      </c>
      <c r="B24" s="54" t="s">
        <v>108</v>
      </c>
      <c r="C24" s="31">
        <f>C25</f>
        <v>63103.82</v>
      </c>
      <c r="D24" s="31"/>
      <c r="E24" s="31"/>
      <c r="F24" s="31">
        <f t="shared" ref="F24" si="5">F25</f>
        <v>51006.32</v>
      </c>
      <c r="G24" s="71">
        <f t="shared" si="0"/>
        <v>80.829211290219831</v>
      </c>
      <c r="H24" s="71"/>
    </row>
    <row r="25" spans="1:8" ht="13.5" customHeight="1" x14ac:dyDescent="0.2">
      <c r="A25" s="55">
        <v>6831</v>
      </c>
      <c r="B25" s="55" t="s">
        <v>108</v>
      </c>
      <c r="C25" s="30">
        <v>63103.82</v>
      </c>
      <c r="D25" s="30"/>
      <c r="E25" s="30"/>
      <c r="F25" s="30">
        <v>51006.32</v>
      </c>
      <c r="G25" s="72">
        <f t="shared" si="0"/>
        <v>80.829211290219831</v>
      </c>
      <c r="H25" s="72"/>
    </row>
    <row r="26" spans="1:8" ht="13.5" customHeight="1" x14ac:dyDescent="0.2">
      <c r="A26" s="76">
        <v>7</v>
      </c>
      <c r="B26" s="29" t="s">
        <v>109</v>
      </c>
      <c r="C26" s="35"/>
      <c r="D26" s="35"/>
      <c r="E26" s="35"/>
      <c r="F26" s="35">
        <f>F27</f>
        <v>880</v>
      </c>
      <c r="G26" s="70"/>
      <c r="H26" s="70"/>
    </row>
    <row r="27" spans="1:8" ht="13.5" customHeight="1" x14ac:dyDescent="0.2">
      <c r="A27" s="53">
        <v>72</v>
      </c>
      <c r="B27" s="53" t="s">
        <v>110</v>
      </c>
      <c r="C27" s="31"/>
      <c r="D27" s="31"/>
      <c r="E27" s="31"/>
      <c r="F27" s="31">
        <f>F28</f>
        <v>880</v>
      </c>
      <c r="G27" s="71"/>
      <c r="H27" s="71"/>
    </row>
    <row r="28" spans="1:8" ht="13.5" customHeight="1" x14ac:dyDescent="0.2">
      <c r="A28" s="54">
        <v>722</v>
      </c>
      <c r="B28" s="54" t="s">
        <v>111</v>
      </c>
      <c r="C28" s="31"/>
      <c r="D28" s="31"/>
      <c r="E28" s="31"/>
      <c r="F28" s="31">
        <f>SUM(F29:F29)</f>
        <v>880</v>
      </c>
      <c r="G28" s="71"/>
      <c r="H28" s="71"/>
    </row>
    <row r="29" spans="1:8" ht="13.5" customHeight="1" x14ac:dyDescent="0.2">
      <c r="A29" s="55">
        <v>7221</v>
      </c>
      <c r="B29" s="55" t="s">
        <v>53</v>
      </c>
      <c r="C29" s="30"/>
      <c r="D29" s="30"/>
      <c r="E29" s="30"/>
      <c r="F29" s="30">
        <v>880</v>
      </c>
      <c r="G29" s="72"/>
      <c r="H29" s="72"/>
    </row>
    <row r="30" spans="1:8" ht="13.5" customHeight="1" x14ac:dyDescent="0.2">
      <c r="A30" s="112"/>
      <c r="B30" s="112"/>
      <c r="C30" s="112"/>
      <c r="D30" s="112"/>
      <c r="E30" s="112"/>
      <c r="F30" s="112"/>
      <c r="G30" s="112"/>
      <c r="H30" s="112"/>
    </row>
    <row r="31" spans="1:8" ht="39.75" customHeight="1" x14ac:dyDescent="0.2">
      <c r="A31" s="118" t="s">
        <v>0</v>
      </c>
      <c r="B31" s="119"/>
      <c r="C31" s="110" t="str">
        <f>C7</f>
        <v>OSTVARENJE/ IZVRŠENJE          1.-6.2024.</v>
      </c>
      <c r="D31" s="110" t="str">
        <f>D7</f>
        <v>IZVORNI PLAN     2025.</v>
      </c>
      <c r="E31" s="110" t="str">
        <f>E7</f>
        <v>TEKUĆI PLAN     2025.</v>
      </c>
      <c r="F31" s="110" t="str">
        <f>F7</f>
        <v>OSTVARENJE/ IZVRŠENJE          1.-6.2025.</v>
      </c>
      <c r="G31" s="111" t="s">
        <v>1</v>
      </c>
      <c r="H31" s="111" t="s">
        <v>1</v>
      </c>
    </row>
    <row r="32" spans="1:8" ht="11.25" customHeight="1" x14ac:dyDescent="0.2">
      <c r="A32" s="120">
        <v>1</v>
      </c>
      <c r="B32" s="121"/>
      <c r="C32" s="16">
        <v>2</v>
      </c>
      <c r="D32" s="16">
        <v>3</v>
      </c>
      <c r="E32" s="16">
        <v>4</v>
      </c>
      <c r="F32" s="16">
        <v>5</v>
      </c>
      <c r="G32" s="16" t="s">
        <v>14</v>
      </c>
      <c r="H32" s="16" t="s">
        <v>15</v>
      </c>
    </row>
    <row r="33" spans="1:8" ht="13.5" customHeight="1" x14ac:dyDescent="0.2">
      <c r="A33" s="77" t="s">
        <v>138</v>
      </c>
      <c r="B33" s="20"/>
      <c r="C33" s="21">
        <f>C34+C97</f>
        <v>22331119.189999994</v>
      </c>
      <c r="D33" s="21">
        <f>D34+D97</f>
        <v>110989000</v>
      </c>
      <c r="E33" s="21">
        <f>E34+E97</f>
        <v>110989000</v>
      </c>
      <c r="F33" s="21">
        <f>F34+F97</f>
        <v>20078275.129999995</v>
      </c>
      <c r="G33" s="22">
        <f>F33/C33*100</f>
        <v>89.911638369612774</v>
      </c>
      <c r="H33" s="22">
        <f>F33/E33*100</f>
        <v>18.090328888448401</v>
      </c>
    </row>
    <row r="34" spans="1:8" ht="13.5" customHeight="1" x14ac:dyDescent="0.2">
      <c r="A34" s="78">
        <v>3</v>
      </c>
      <c r="B34" s="29" t="s">
        <v>112</v>
      </c>
      <c r="C34" s="18">
        <f>C37+C38+C40+C42+C43+C46+C47+C48+C50+C51+C52+C53+C54+C55+C57+C58+C59+C60+C61+C62+C63+C64+C65+C67+C69+C70+C71+C72+C73+C74+C75+C78+C79+C82+C85+C87+C90+C93+C95+C96</f>
        <v>20150361.469999995</v>
      </c>
      <c r="D34" s="18">
        <f>D35+D44+D76+D80+D83+D88+D91</f>
        <v>52103794</v>
      </c>
      <c r="E34" s="18">
        <f>E35+E44+E76+E80+E83+E88+E91</f>
        <v>52103794</v>
      </c>
      <c r="F34" s="18">
        <f>F37+F38+F40+F42+F43+F46+F47+F48+F50+F51+F52+F53+F54+F55+F57+F58+F59+F60+F61+F62+F63+F64+F65+F67+F69+F70+F71+F72+F73+F74+F75+F78+F79+F82+F85+F87+F90+F93+F95+F96</f>
        <v>17426482.979999997</v>
      </c>
      <c r="G34" s="19">
        <f t="shared" ref="G34" si="6">F34/C34*100</f>
        <v>86.482235100073368</v>
      </c>
      <c r="H34" s="19">
        <f t="shared" ref="H34" si="7">F34/E34*100</f>
        <v>33.445708348992774</v>
      </c>
    </row>
    <row r="35" spans="1:8" ht="13.5" customHeight="1" x14ac:dyDescent="0.2">
      <c r="A35" s="43">
        <v>31</v>
      </c>
      <c r="B35" s="43" t="s">
        <v>18</v>
      </c>
      <c r="C35" s="31">
        <f>C36+C39+C41</f>
        <v>10686325.129999999</v>
      </c>
      <c r="D35" s="31">
        <v>26375819</v>
      </c>
      <c r="E35" s="31">
        <v>26375819</v>
      </c>
      <c r="F35" s="31">
        <f>F36+F39+F41</f>
        <v>11053367.619999999</v>
      </c>
      <c r="G35" s="31">
        <f>F35/C35*100</f>
        <v>103.4346932695281</v>
      </c>
      <c r="H35" s="31">
        <f>F35/E35*100</f>
        <v>41.907201516661907</v>
      </c>
    </row>
    <row r="36" spans="1:8" ht="13.5" customHeight="1" x14ac:dyDescent="0.2">
      <c r="A36" s="44">
        <v>311</v>
      </c>
      <c r="B36" s="44" t="s">
        <v>113</v>
      </c>
      <c r="C36" s="31">
        <f>SUM(C37:C38)</f>
        <v>8862805.459999999</v>
      </c>
      <c r="D36" s="31"/>
      <c r="E36" s="31"/>
      <c r="F36" s="31">
        <f>SUM(F37:F38)</f>
        <v>8558988.2899999991</v>
      </c>
      <c r="G36" s="31">
        <f t="shared" ref="G36:G43" si="8">F36/C36*100</f>
        <v>96.571997756565892</v>
      </c>
      <c r="H36" s="31"/>
    </row>
    <row r="37" spans="1:8" s="1" customFormat="1" ht="13.5" customHeight="1" x14ac:dyDescent="0.2">
      <c r="A37" s="57">
        <v>3111</v>
      </c>
      <c r="B37" s="57" t="s">
        <v>19</v>
      </c>
      <c r="C37" s="30">
        <v>8382674.0999999996</v>
      </c>
      <c r="D37" s="30"/>
      <c r="E37" s="30"/>
      <c r="F37" s="30">
        <v>8558988.2899999991</v>
      </c>
      <c r="G37" s="30">
        <f t="shared" si="8"/>
        <v>102.10331676857149</v>
      </c>
      <c r="H37" s="30"/>
    </row>
    <row r="38" spans="1:8" s="1" customFormat="1" ht="13.5" customHeight="1" x14ac:dyDescent="0.2">
      <c r="A38" s="57">
        <v>3112</v>
      </c>
      <c r="B38" s="57" t="s">
        <v>20</v>
      </c>
      <c r="C38" s="30">
        <v>480131.36</v>
      </c>
      <c r="D38" s="30"/>
      <c r="E38" s="30"/>
      <c r="F38" s="30"/>
      <c r="G38" s="30"/>
      <c r="H38" s="30"/>
    </row>
    <row r="39" spans="1:8" s="33" customFormat="1" ht="13.5" customHeight="1" x14ac:dyDescent="0.2">
      <c r="A39" s="44">
        <v>312</v>
      </c>
      <c r="B39" s="44" t="s">
        <v>21</v>
      </c>
      <c r="C39" s="31">
        <f>C40</f>
        <v>437873.53</v>
      </c>
      <c r="D39" s="31"/>
      <c r="E39" s="31"/>
      <c r="F39" s="31">
        <f t="shared" ref="F39" si="9">F40</f>
        <v>1080806.57</v>
      </c>
      <c r="G39" s="31">
        <f t="shared" si="8"/>
        <v>246.83076184121018</v>
      </c>
      <c r="H39" s="31"/>
    </row>
    <row r="40" spans="1:8" s="1" customFormat="1" ht="13.5" customHeight="1" x14ac:dyDescent="0.2">
      <c r="A40" s="57">
        <v>3121</v>
      </c>
      <c r="B40" s="57" t="s">
        <v>21</v>
      </c>
      <c r="C40" s="30">
        <v>437873.53</v>
      </c>
      <c r="D40" s="30"/>
      <c r="E40" s="30"/>
      <c r="F40" s="30">
        <v>1080806.57</v>
      </c>
      <c r="G40" s="30">
        <f t="shared" si="8"/>
        <v>246.83076184121018</v>
      </c>
      <c r="H40" s="30"/>
    </row>
    <row r="41" spans="1:8" s="33" customFormat="1" ht="13.5" customHeight="1" x14ac:dyDescent="0.2">
      <c r="A41" s="44">
        <v>313</v>
      </c>
      <c r="B41" s="44" t="s">
        <v>114</v>
      </c>
      <c r="C41" s="31">
        <f>SUM(C42:C43)</f>
        <v>1385646.14</v>
      </c>
      <c r="D41" s="31"/>
      <c r="E41" s="31"/>
      <c r="F41" s="31">
        <f t="shared" ref="F41" si="10">SUM(F42:F43)</f>
        <v>1413572.76</v>
      </c>
      <c r="G41" s="31">
        <f t="shared" si="8"/>
        <v>102.01542220584543</v>
      </c>
      <c r="H41" s="31"/>
    </row>
    <row r="42" spans="1:8" s="1" customFormat="1" ht="13.5" customHeight="1" x14ac:dyDescent="0.2">
      <c r="A42" s="57">
        <v>3131</v>
      </c>
      <c r="B42" s="57" t="s">
        <v>62</v>
      </c>
      <c r="C42" s="30">
        <v>12680.99</v>
      </c>
      <c r="D42" s="30"/>
      <c r="E42" s="30"/>
      <c r="F42" s="30">
        <v>13174.04</v>
      </c>
      <c r="G42" s="30">
        <f t="shared" si="8"/>
        <v>103.8881033736325</v>
      </c>
      <c r="H42" s="30"/>
    </row>
    <row r="43" spans="1:8" s="1" customFormat="1" ht="13.5" customHeight="1" x14ac:dyDescent="0.2">
      <c r="A43" s="57">
        <v>3132</v>
      </c>
      <c r="B43" s="57" t="s">
        <v>22</v>
      </c>
      <c r="C43" s="30">
        <v>1372965.15</v>
      </c>
      <c r="D43" s="30"/>
      <c r="E43" s="30"/>
      <c r="F43" s="30">
        <v>1400398.72</v>
      </c>
      <c r="G43" s="30">
        <f t="shared" si="8"/>
        <v>101.99812573538374</v>
      </c>
      <c r="H43" s="30"/>
    </row>
    <row r="44" spans="1:8" s="1" customFormat="1" ht="13.5" customHeight="1" x14ac:dyDescent="0.2">
      <c r="A44" s="43">
        <v>32</v>
      </c>
      <c r="B44" s="43" t="s">
        <v>23</v>
      </c>
      <c r="C44" s="31">
        <f>C45+C49+C56+C66+C68</f>
        <v>9213274.3499999996</v>
      </c>
      <c r="D44" s="31">
        <v>22237962</v>
      </c>
      <c r="E44" s="31">
        <v>22237962</v>
      </c>
      <c r="F44" s="31">
        <f>F45+F49+F56+F66+F68</f>
        <v>6161364.6799999997</v>
      </c>
      <c r="G44" s="31">
        <f>F44/C44*100</f>
        <v>66.874863875078248</v>
      </c>
      <c r="H44" s="31">
        <f>F44/E44*100</f>
        <v>27.706516811207788</v>
      </c>
    </row>
    <row r="45" spans="1:8" s="1" customFormat="1" ht="13.5" customHeight="1" x14ac:dyDescent="0.2">
      <c r="A45" s="44">
        <v>321</v>
      </c>
      <c r="B45" s="44" t="s">
        <v>115</v>
      </c>
      <c r="C45" s="31">
        <f>SUM(C46:C48)</f>
        <v>313448.02999999997</v>
      </c>
      <c r="D45" s="31"/>
      <c r="E45" s="31"/>
      <c r="F45" s="31">
        <f>SUM(F46:F48)</f>
        <v>203831.85</v>
      </c>
      <c r="G45" s="31">
        <f t="shared" ref="G45:G98" si="11">F45/C45*100</f>
        <v>65.028914043581651</v>
      </c>
      <c r="H45" s="31"/>
    </row>
    <row r="46" spans="1:8" s="1" customFormat="1" ht="13.5" customHeight="1" x14ac:dyDescent="0.2">
      <c r="A46" s="57">
        <v>3211</v>
      </c>
      <c r="B46" s="57" t="s">
        <v>24</v>
      </c>
      <c r="C46" s="30">
        <v>115784.97</v>
      </c>
      <c r="D46" s="30"/>
      <c r="E46" s="30"/>
      <c r="F46" s="30">
        <v>51931.42</v>
      </c>
      <c r="G46" s="30">
        <f t="shared" si="11"/>
        <v>44.851607250923841</v>
      </c>
      <c r="H46" s="30"/>
    </row>
    <row r="47" spans="1:8" s="1" customFormat="1" ht="13.5" customHeight="1" x14ac:dyDescent="0.2">
      <c r="A47" s="58">
        <v>3212</v>
      </c>
      <c r="B47" s="58" t="s">
        <v>25</v>
      </c>
      <c r="C47" s="30">
        <v>123734.77</v>
      </c>
      <c r="D47" s="30"/>
      <c r="E47" s="30"/>
      <c r="F47" s="30">
        <v>121566.39</v>
      </c>
      <c r="G47" s="30">
        <f t="shared" si="11"/>
        <v>98.247558063105458</v>
      </c>
      <c r="H47" s="30"/>
    </row>
    <row r="48" spans="1:8" s="1" customFormat="1" ht="13.5" customHeight="1" x14ac:dyDescent="0.2">
      <c r="A48" s="57">
        <v>3213</v>
      </c>
      <c r="B48" s="57" t="s">
        <v>26</v>
      </c>
      <c r="C48" s="30">
        <v>73928.289999999994</v>
      </c>
      <c r="D48" s="30"/>
      <c r="E48" s="30"/>
      <c r="F48" s="30">
        <v>30334.04</v>
      </c>
      <c r="G48" s="30">
        <f t="shared" si="11"/>
        <v>41.031707888820371</v>
      </c>
      <c r="H48" s="30"/>
    </row>
    <row r="49" spans="1:8" s="33" customFormat="1" ht="13.5" customHeight="1" x14ac:dyDescent="0.2">
      <c r="A49" s="44">
        <v>322</v>
      </c>
      <c r="B49" s="44" t="s">
        <v>116</v>
      </c>
      <c r="C49" s="31">
        <f>SUM(C50:C55)</f>
        <v>4124719.44</v>
      </c>
      <c r="D49" s="31"/>
      <c r="E49" s="31"/>
      <c r="F49" s="31">
        <f t="shared" ref="F49" si="12">SUM(F50:F55)</f>
        <v>3260879.91</v>
      </c>
      <c r="G49" s="31">
        <f t="shared" si="11"/>
        <v>79.057011208500526</v>
      </c>
      <c r="H49" s="31"/>
    </row>
    <row r="50" spans="1:8" s="1" customFormat="1" ht="13.5" customHeight="1" x14ac:dyDescent="0.2">
      <c r="A50" s="57">
        <v>3221</v>
      </c>
      <c r="B50" s="57" t="s">
        <v>27</v>
      </c>
      <c r="C50" s="30">
        <v>304438.76</v>
      </c>
      <c r="D50" s="30"/>
      <c r="E50" s="30"/>
      <c r="F50" s="30">
        <v>261171.09</v>
      </c>
      <c r="G50" s="30">
        <f t="shared" si="11"/>
        <v>85.787726240903098</v>
      </c>
      <c r="H50" s="30"/>
    </row>
    <row r="51" spans="1:8" s="1" customFormat="1" ht="13.5" customHeight="1" x14ac:dyDescent="0.2">
      <c r="A51" s="57">
        <v>3222</v>
      </c>
      <c r="B51" s="57" t="s">
        <v>28</v>
      </c>
      <c r="C51" s="30">
        <v>2468979.61</v>
      </c>
      <c r="D51" s="30"/>
      <c r="E51" s="30"/>
      <c r="F51" s="30">
        <v>1721100.35</v>
      </c>
      <c r="G51" s="30">
        <f t="shared" si="11"/>
        <v>69.708973821780575</v>
      </c>
      <c r="H51" s="30"/>
    </row>
    <row r="52" spans="1:8" s="1" customFormat="1" ht="13.5" customHeight="1" x14ac:dyDescent="0.2">
      <c r="A52" s="57">
        <v>3223</v>
      </c>
      <c r="B52" s="57" t="s">
        <v>29</v>
      </c>
      <c r="C52" s="30">
        <f>1144687.99-83221.02</f>
        <v>1061466.97</v>
      </c>
      <c r="D52" s="30"/>
      <c r="E52" s="30"/>
      <c r="F52" s="30">
        <v>894191.14</v>
      </c>
      <c r="G52" s="30">
        <f t="shared" si="11"/>
        <v>84.241070638307292</v>
      </c>
      <c r="H52" s="30"/>
    </row>
    <row r="53" spans="1:8" s="1" customFormat="1" ht="13.5" customHeight="1" x14ac:dyDescent="0.2">
      <c r="A53" s="58">
        <v>3224</v>
      </c>
      <c r="B53" s="58" t="s">
        <v>30</v>
      </c>
      <c r="C53" s="30">
        <v>172673.1</v>
      </c>
      <c r="D53" s="30"/>
      <c r="E53" s="30"/>
      <c r="F53" s="30">
        <v>232426.81</v>
      </c>
      <c r="G53" s="30">
        <f t="shared" si="11"/>
        <v>134.60510641205838</v>
      </c>
      <c r="H53" s="30"/>
    </row>
    <row r="54" spans="1:8" s="1" customFormat="1" ht="13.5" customHeight="1" x14ac:dyDescent="0.2">
      <c r="A54" s="57">
        <v>3225</v>
      </c>
      <c r="B54" s="57" t="s">
        <v>31</v>
      </c>
      <c r="C54" s="30">
        <v>18767.740000000002</v>
      </c>
      <c r="D54" s="30"/>
      <c r="E54" s="30"/>
      <c r="F54" s="30">
        <v>86152.34</v>
      </c>
      <c r="G54" s="30">
        <f t="shared" si="11"/>
        <v>459.04482905240582</v>
      </c>
      <c r="H54" s="30"/>
    </row>
    <row r="55" spans="1:8" s="1" customFormat="1" ht="13.5" customHeight="1" x14ac:dyDescent="0.2">
      <c r="A55" s="57">
        <v>3227</v>
      </c>
      <c r="B55" s="57" t="s">
        <v>32</v>
      </c>
      <c r="C55" s="30">
        <v>98393.26</v>
      </c>
      <c r="D55" s="30"/>
      <c r="E55" s="30"/>
      <c r="F55" s="30">
        <v>65838.179999999993</v>
      </c>
      <c r="G55" s="30">
        <f t="shared" si="11"/>
        <v>66.913302801431712</v>
      </c>
      <c r="H55" s="30"/>
    </row>
    <row r="56" spans="1:8" s="33" customFormat="1" ht="13.5" customHeight="1" x14ac:dyDescent="0.2">
      <c r="A56" s="44">
        <v>323</v>
      </c>
      <c r="B56" s="44" t="s">
        <v>117</v>
      </c>
      <c r="C56" s="31">
        <f>SUM(C57:C65)</f>
        <v>3381527.73</v>
      </c>
      <c r="D56" s="31"/>
      <c r="E56" s="31"/>
      <c r="F56" s="31">
        <f t="shared" ref="F56" si="13">SUM(F57:F65)</f>
        <v>1871378.7599999998</v>
      </c>
      <c r="G56" s="31">
        <f t="shared" si="11"/>
        <v>55.341221761916458</v>
      </c>
      <c r="H56" s="31"/>
    </row>
    <row r="57" spans="1:8" s="1" customFormat="1" ht="13.5" customHeight="1" x14ac:dyDescent="0.2">
      <c r="A57" s="57">
        <v>3231</v>
      </c>
      <c r="B57" s="57" t="s">
        <v>33</v>
      </c>
      <c r="C57" s="30">
        <v>69405.490000000005</v>
      </c>
      <c r="D57" s="30"/>
      <c r="E57" s="30"/>
      <c r="F57" s="30">
        <v>57762.52</v>
      </c>
      <c r="G57" s="30">
        <f t="shared" si="11"/>
        <v>83.224713203523223</v>
      </c>
      <c r="H57" s="30"/>
    </row>
    <row r="58" spans="1:8" s="1" customFormat="1" ht="13.5" customHeight="1" x14ac:dyDescent="0.2">
      <c r="A58" s="57">
        <v>3232</v>
      </c>
      <c r="B58" s="57" t="s">
        <v>34</v>
      </c>
      <c r="C58" s="30">
        <v>2106812.23</v>
      </c>
      <c r="D58" s="30"/>
      <c r="E58" s="30"/>
      <c r="F58" s="30">
        <v>717562.28</v>
      </c>
      <c r="G58" s="30">
        <f t="shared" si="11"/>
        <v>34.059147264395747</v>
      </c>
      <c r="H58" s="30"/>
    </row>
    <row r="59" spans="1:8" s="1" customFormat="1" ht="13.5" customHeight="1" x14ac:dyDescent="0.2">
      <c r="A59" s="57">
        <v>3233</v>
      </c>
      <c r="B59" s="57" t="s">
        <v>35</v>
      </c>
      <c r="C59" s="30">
        <v>146516.73000000001</v>
      </c>
      <c r="D59" s="30"/>
      <c r="E59" s="30"/>
      <c r="F59" s="30">
        <v>124621.89</v>
      </c>
      <c r="G59" s="30">
        <f t="shared" si="11"/>
        <v>85.056423249413214</v>
      </c>
      <c r="H59" s="30"/>
    </row>
    <row r="60" spans="1:8" s="1" customFormat="1" ht="13.5" customHeight="1" x14ac:dyDescent="0.2">
      <c r="A60" s="57">
        <v>3234</v>
      </c>
      <c r="B60" s="57" t="s">
        <v>36</v>
      </c>
      <c r="C60" s="30">
        <v>134150.32</v>
      </c>
      <c r="D60" s="30"/>
      <c r="E60" s="30"/>
      <c r="F60" s="30">
        <v>112943.42</v>
      </c>
      <c r="G60" s="30">
        <f t="shared" si="11"/>
        <v>84.19168884576645</v>
      </c>
      <c r="H60" s="30"/>
    </row>
    <row r="61" spans="1:8" s="1" customFormat="1" ht="13.5" customHeight="1" x14ac:dyDescent="0.2">
      <c r="A61" s="57">
        <v>3235</v>
      </c>
      <c r="B61" s="57" t="s">
        <v>37</v>
      </c>
      <c r="C61" s="30">
        <v>41842.32</v>
      </c>
      <c r="D61" s="30"/>
      <c r="E61" s="30"/>
      <c r="F61" s="30">
        <v>96949.119999999995</v>
      </c>
      <c r="G61" s="30">
        <f t="shared" si="11"/>
        <v>231.70111026348442</v>
      </c>
      <c r="H61" s="30"/>
    </row>
    <row r="62" spans="1:8" s="1" customFormat="1" ht="13.5" customHeight="1" x14ac:dyDescent="0.2">
      <c r="A62" s="57">
        <v>3236</v>
      </c>
      <c r="B62" s="57" t="s">
        <v>38</v>
      </c>
      <c r="C62" s="30">
        <v>29030.53</v>
      </c>
      <c r="D62" s="30"/>
      <c r="E62" s="30"/>
      <c r="F62" s="30">
        <v>17417.7</v>
      </c>
      <c r="G62" s="30">
        <f t="shared" si="11"/>
        <v>59.997871206622818</v>
      </c>
      <c r="H62" s="30"/>
    </row>
    <row r="63" spans="1:8" s="1" customFormat="1" ht="13.5" customHeight="1" x14ac:dyDescent="0.2">
      <c r="A63" s="57">
        <v>3237</v>
      </c>
      <c r="B63" s="57" t="s">
        <v>39</v>
      </c>
      <c r="C63" s="30">
        <v>597659.35</v>
      </c>
      <c r="D63" s="30"/>
      <c r="E63" s="30"/>
      <c r="F63" s="30">
        <v>416756.89</v>
      </c>
      <c r="G63" s="30">
        <f t="shared" si="11"/>
        <v>69.731510098520175</v>
      </c>
      <c r="H63" s="30"/>
    </row>
    <row r="64" spans="1:8" s="1" customFormat="1" ht="13.5" customHeight="1" x14ac:dyDescent="0.2">
      <c r="A64" s="57">
        <v>3238</v>
      </c>
      <c r="B64" s="57" t="s">
        <v>40</v>
      </c>
      <c r="C64" s="30">
        <v>51906.720000000001</v>
      </c>
      <c r="D64" s="30"/>
      <c r="E64" s="30"/>
      <c r="F64" s="30">
        <v>126402.21</v>
      </c>
      <c r="G64" s="30">
        <f t="shared" si="11"/>
        <v>243.51800691702348</v>
      </c>
      <c r="H64" s="30"/>
    </row>
    <row r="65" spans="1:8" s="1" customFormat="1" ht="13.5" customHeight="1" x14ac:dyDescent="0.2">
      <c r="A65" s="57">
        <v>3239</v>
      </c>
      <c r="B65" s="57" t="s">
        <v>41</v>
      </c>
      <c r="C65" s="30">
        <v>204204.04</v>
      </c>
      <c r="D65" s="30"/>
      <c r="E65" s="30"/>
      <c r="F65" s="30">
        <v>200962.73</v>
      </c>
      <c r="G65" s="30">
        <f t="shared" si="11"/>
        <v>98.412710150102811</v>
      </c>
      <c r="H65" s="30"/>
    </row>
    <row r="66" spans="1:8" s="33" customFormat="1" ht="13.5" customHeight="1" x14ac:dyDescent="0.2">
      <c r="A66" s="44">
        <v>324</v>
      </c>
      <c r="B66" s="44" t="s">
        <v>42</v>
      </c>
      <c r="C66" s="31"/>
      <c r="D66" s="31"/>
      <c r="E66" s="31"/>
      <c r="F66" s="31">
        <f t="shared" ref="F66" si="14">F67</f>
        <v>1600</v>
      </c>
      <c r="G66" s="31"/>
      <c r="H66" s="31"/>
    </row>
    <row r="67" spans="1:8" s="1" customFormat="1" ht="13.5" customHeight="1" x14ac:dyDescent="0.2">
      <c r="A67" s="57">
        <v>3241</v>
      </c>
      <c r="B67" s="57" t="s">
        <v>42</v>
      </c>
      <c r="C67" s="30"/>
      <c r="D67" s="32"/>
      <c r="E67" s="32"/>
      <c r="F67" s="30">
        <v>1600</v>
      </c>
      <c r="G67" s="30"/>
      <c r="H67" s="30"/>
    </row>
    <row r="68" spans="1:8" s="33" customFormat="1" ht="13.5" customHeight="1" x14ac:dyDescent="0.2">
      <c r="A68" s="44">
        <v>329</v>
      </c>
      <c r="B68" s="44" t="s">
        <v>43</v>
      </c>
      <c r="C68" s="31">
        <f>SUM(C69:C75)</f>
        <v>1393579.15</v>
      </c>
      <c r="D68" s="31"/>
      <c r="E68" s="31"/>
      <c r="F68" s="31">
        <f t="shared" ref="F68" si="15">SUM(F69:F75)</f>
        <v>823674.16</v>
      </c>
      <c r="G68" s="31">
        <f t="shared" si="11"/>
        <v>59.10494283729777</v>
      </c>
      <c r="H68" s="31"/>
    </row>
    <row r="69" spans="1:8" s="1" customFormat="1" ht="25.5" x14ac:dyDescent="0.2">
      <c r="A69" s="57">
        <v>3291</v>
      </c>
      <c r="B69" s="57" t="s">
        <v>63</v>
      </c>
      <c r="C69" s="30">
        <v>7717.98</v>
      </c>
      <c r="D69" s="30"/>
      <c r="E69" s="30"/>
      <c r="F69" s="30">
        <v>9058.43</v>
      </c>
      <c r="G69" s="30">
        <f t="shared" si="11"/>
        <v>117.36788641587567</v>
      </c>
      <c r="H69" s="30"/>
    </row>
    <row r="70" spans="1:8" s="1" customFormat="1" ht="13.5" customHeight="1" x14ac:dyDescent="0.2">
      <c r="A70" s="57">
        <v>3292</v>
      </c>
      <c r="B70" s="57" t="s">
        <v>44</v>
      </c>
      <c r="C70" s="30">
        <v>74308.14</v>
      </c>
      <c r="D70" s="30"/>
      <c r="E70" s="30"/>
      <c r="F70" s="30">
        <v>54370.97</v>
      </c>
      <c r="G70" s="30">
        <f t="shared" si="11"/>
        <v>73.16960160757624</v>
      </c>
      <c r="H70" s="30"/>
    </row>
    <row r="71" spans="1:8" s="1" customFormat="1" ht="13.5" customHeight="1" x14ac:dyDescent="0.2">
      <c r="A71" s="57">
        <v>3293</v>
      </c>
      <c r="B71" s="57" t="s">
        <v>45</v>
      </c>
      <c r="C71" s="30">
        <v>12569.3</v>
      </c>
      <c r="D71" s="30"/>
      <c r="E71" s="30"/>
      <c r="F71" s="30">
        <v>3231.07</v>
      </c>
      <c r="G71" s="30">
        <f t="shared" si="11"/>
        <v>25.706045682734917</v>
      </c>
      <c r="H71" s="30"/>
    </row>
    <row r="72" spans="1:8" s="1" customFormat="1" ht="13.5" customHeight="1" x14ac:dyDescent="0.2">
      <c r="A72" s="57">
        <v>3294</v>
      </c>
      <c r="B72" s="57" t="s">
        <v>46</v>
      </c>
      <c r="C72" s="30">
        <v>2506</v>
      </c>
      <c r="D72" s="30"/>
      <c r="E72" s="30"/>
      <c r="F72" s="30">
        <v>2859</v>
      </c>
      <c r="G72" s="30">
        <f t="shared" si="11"/>
        <v>114.08619313647246</v>
      </c>
      <c r="H72" s="30"/>
    </row>
    <row r="73" spans="1:8" s="1" customFormat="1" ht="13.5" customHeight="1" x14ac:dyDescent="0.2">
      <c r="A73" s="57">
        <v>3295</v>
      </c>
      <c r="B73" s="57" t="s">
        <v>47</v>
      </c>
      <c r="C73" s="30">
        <v>460163.05</v>
      </c>
      <c r="D73" s="30"/>
      <c r="E73" s="30"/>
      <c r="F73" s="30">
        <v>452047.29</v>
      </c>
      <c r="G73" s="30">
        <f t="shared" si="11"/>
        <v>98.236329492339721</v>
      </c>
      <c r="H73" s="30"/>
    </row>
    <row r="74" spans="1:8" s="1" customFormat="1" ht="13.5" customHeight="1" x14ac:dyDescent="0.2">
      <c r="A74" s="57">
        <v>3296</v>
      </c>
      <c r="B74" s="57" t="s">
        <v>48</v>
      </c>
      <c r="C74" s="30">
        <v>129</v>
      </c>
      <c r="D74" s="30"/>
      <c r="E74" s="30"/>
      <c r="F74" s="30"/>
      <c r="G74" s="30"/>
      <c r="H74" s="30"/>
    </row>
    <row r="75" spans="1:8" s="1" customFormat="1" ht="13.5" customHeight="1" x14ac:dyDescent="0.2">
      <c r="A75" s="57">
        <v>3299</v>
      </c>
      <c r="B75" s="57" t="s">
        <v>43</v>
      </c>
      <c r="C75" s="30">
        <v>836185.68</v>
      </c>
      <c r="D75" s="30"/>
      <c r="E75" s="30"/>
      <c r="F75" s="30">
        <v>302107.40000000002</v>
      </c>
      <c r="G75" s="30">
        <f t="shared" si="11"/>
        <v>36.129224312954037</v>
      </c>
      <c r="H75" s="30"/>
    </row>
    <row r="76" spans="1:8" s="1" customFormat="1" ht="13.5" customHeight="1" x14ac:dyDescent="0.2">
      <c r="A76" s="43">
        <v>34</v>
      </c>
      <c r="B76" s="43" t="s">
        <v>49</v>
      </c>
      <c r="C76" s="31">
        <f t="shared" ref="C76" si="16">C77</f>
        <v>52846.86</v>
      </c>
      <c r="D76" s="31">
        <v>74200</v>
      </c>
      <c r="E76" s="31">
        <v>74200</v>
      </c>
      <c r="F76" s="31">
        <f t="shared" ref="F76" si="17">F77</f>
        <v>18778.54</v>
      </c>
      <c r="G76" s="31">
        <f t="shared" si="11"/>
        <v>35.533880347857945</v>
      </c>
      <c r="H76" s="31">
        <f>F76/E76*100</f>
        <v>25.308005390835582</v>
      </c>
    </row>
    <row r="77" spans="1:8" s="1" customFormat="1" ht="13.5" customHeight="1" x14ac:dyDescent="0.2">
      <c r="A77" s="44">
        <v>343</v>
      </c>
      <c r="B77" s="44" t="s">
        <v>118</v>
      </c>
      <c r="C77" s="31">
        <f>SUM(C78:C79)</f>
        <v>52846.86</v>
      </c>
      <c r="D77" s="31"/>
      <c r="E77" s="31"/>
      <c r="F77" s="31">
        <f>SUM(F78:F79)</f>
        <v>18778.54</v>
      </c>
      <c r="G77" s="31">
        <f t="shared" si="11"/>
        <v>35.533880347857945</v>
      </c>
      <c r="H77" s="31"/>
    </row>
    <row r="78" spans="1:8" s="1" customFormat="1" ht="13.5" customHeight="1" x14ac:dyDescent="0.2">
      <c r="A78" s="57">
        <v>3431</v>
      </c>
      <c r="B78" s="57" t="s">
        <v>50</v>
      </c>
      <c r="C78" s="30">
        <v>20337.3</v>
      </c>
      <c r="D78" s="30"/>
      <c r="E78" s="30"/>
      <c r="F78" s="30">
        <v>18635.38</v>
      </c>
      <c r="G78" s="30">
        <f t="shared" si="11"/>
        <v>91.631534176119743</v>
      </c>
      <c r="H78" s="30"/>
    </row>
    <row r="79" spans="1:8" s="1" customFormat="1" ht="13.5" customHeight="1" x14ac:dyDescent="0.2">
      <c r="A79" s="57">
        <v>3433</v>
      </c>
      <c r="B79" s="57" t="s">
        <v>51</v>
      </c>
      <c r="C79" s="30">
        <v>32509.56</v>
      </c>
      <c r="D79" s="30"/>
      <c r="E79" s="30"/>
      <c r="F79" s="30">
        <v>143.16</v>
      </c>
      <c r="G79" s="30">
        <f t="shared" si="11"/>
        <v>0.44036277328884177</v>
      </c>
      <c r="H79" s="30"/>
    </row>
    <row r="80" spans="1:8" s="1" customFormat="1" ht="13.5" customHeight="1" x14ac:dyDescent="0.2">
      <c r="A80" s="43">
        <v>35</v>
      </c>
      <c r="B80" s="43" t="s">
        <v>64</v>
      </c>
      <c r="C80" s="31">
        <f t="shared" ref="C80:C81" si="18">C81</f>
        <v>64106.07</v>
      </c>
      <c r="D80" s="31">
        <v>52608</v>
      </c>
      <c r="E80" s="31">
        <v>52608</v>
      </c>
      <c r="F80" s="31">
        <f t="shared" ref="F80:F81" si="19">F81</f>
        <v>21918.61</v>
      </c>
      <c r="G80" s="31">
        <f t="shared" si="11"/>
        <v>34.191161616988843</v>
      </c>
      <c r="H80" s="31">
        <f>F80/E80*100</f>
        <v>41.664024482968372</v>
      </c>
    </row>
    <row r="81" spans="1:8" s="1" customFormat="1" ht="12.75" x14ac:dyDescent="0.2">
      <c r="A81" s="44">
        <v>351</v>
      </c>
      <c r="B81" s="44" t="s">
        <v>65</v>
      </c>
      <c r="C81" s="31">
        <f t="shared" si="18"/>
        <v>64106.07</v>
      </c>
      <c r="D81" s="31"/>
      <c r="E81" s="31"/>
      <c r="F81" s="31">
        <f t="shared" si="19"/>
        <v>21918.61</v>
      </c>
      <c r="G81" s="31">
        <f t="shared" si="11"/>
        <v>34.191161616988843</v>
      </c>
      <c r="H81" s="31"/>
    </row>
    <row r="82" spans="1:8" s="1" customFormat="1" ht="13.5" customHeight="1" x14ac:dyDescent="0.2">
      <c r="A82" s="57">
        <v>3512</v>
      </c>
      <c r="B82" s="57" t="s">
        <v>65</v>
      </c>
      <c r="C82" s="30">
        <v>64106.07</v>
      </c>
      <c r="D82" s="30"/>
      <c r="E82" s="30"/>
      <c r="F82" s="30">
        <v>21918.61</v>
      </c>
      <c r="G82" s="30">
        <f t="shared" si="11"/>
        <v>34.191161616988843</v>
      </c>
      <c r="H82" s="30"/>
    </row>
    <row r="83" spans="1:8" s="1" customFormat="1" ht="13.5" customHeight="1" x14ac:dyDescent="0.2">
      <c r="A83" s="56">
        <v>36</v>
      </c>
      <c r="B83" s="56" t="s">
        <v>66</v>
      </c>
      <c r="C83" s="31">
        <f>C84+C86</f>
        <v>18478.82</v>
      </c>
      <c r="D83" s="31">
        <v>3135850</v>
      </c>
      <c r="E83" s="31">
        <v>3135850</v>
      </c>
      <c r="F83" s="31">
        <f>F84+F86</f>
        <v>5871.3</v>
      </c>
      <c r="G83" s="31">
        <f t="shared" si="11"/>
        <v>31.773132700031713</v>
      </c>
      <c r="H83" s="31">
        <f>F83/E83*100</f>
        <v>0.18723153212047769</v>
      </c>
    </row>
    <row r="84" spans="1:8" s="33" customFormat="1" ht="12.75" x14ac:dyDescent="0.2">
      <c r="A84" s="44">
        <v>366</v>
      </c>
      <c r="B84" s="44" t="s">
        <v>119</v>
      </c>
      <c r="C84" s="31">
        <f>SUM(C85:C85)</f>
        <v>9551.08</v>
      </c>
      <c r="D84" s="31"/>
      <c r="E84" s="31"/>
      <c r="F84" s="31"/>
      <c r="G84" s="31"/>
      <c r="H84" s="31"/>
    </row>
    <row r="85" spans="1:8" s="1" customFormat="1" ht="12.75" x14ac:dyDescent="0.2">
      <c r="A85" s="58">
        <v>3661</v>
      </c>
      <c r="B85" s="58" t="s">
        <v>67</v>
      </c>
      <c r="C85" s="30">
        <v>9551.08</v>
      </c>
      <c r="D85" s="32"/>
      <c r="E85" s="32"/>
      <c r="F85" s="30"/>
      <c r="G85" s="30"/>
      <c r="H85" s="30"/>
    </row>
    <row r="86" spans="1:8" s="33" customFormat="1" ht="12.75" x14ac:dyDescent="0.2">
      <c r="A86" s="47">
        <v>369</v>
      </c>
      <c r="B86" s="47" t="s">
        <v>120</v>
      </c>
      <c r="C86" s="31">
        <f>C87</f>
        <v>8927.74</v>
      </c>
      <c r="D86" s="31"/>
      <c r="E86" s="31"/>
      <c r="F86" s="31">
        <f t="shared" ref="F86" si="20">F87</f>
        <v>5871.3</v>
      </c>
      <c r="G86" s="31">
        <f t="shared" si="11"/>
        <v>65.764684007374768</v>
      </c>
      <c r="H86" s="31"/>
    </row>
    <row r="87" spans="1:8" s="1" customFormat="1" ht="12.75" x14ac:dyDescent="0.2">
      <c r="A87" s="58">
        <v>3691</v>
      </c>
      <c r="B87" s="58" t="s">
        <v>68</v>
      </c>
      <c r="C87" s="30">
        <v>8927.74</v>
      </c>
      <c r="D87" s="30"/>
      <c r="E87" s="30"/>
      <c r="F87" s="30">
        <v>5871.3</v>
      </c>
      <c r="G87" s="30">
        <f t="shared" si="11"/>
        <v>65.764684007374768</v>
      </c>
      <c r="H87" s="30"/>
    </row>
    <row r="88" spans="1:8" s="1" customFormat="1" ht="25.5" x14ac:dyDescent="0.2">
      <c r="A88" s="43">
        <v>37</v>
      </c>
      <c r="B88" s="43" t="s">
        <v>121</v>
      </c>
      <c r="C88" s="31">
        <f>C89</f>
        <v>52000</v>
      </c>
      <c r="D88" s="31">
        <v>54000</v>
      </c>
      <c r="E88" s="31">
        <v>54000</v>
      </c>
      <c r="F88" s="31">
        <f t="shared" ref="F88:F89" si="21">F89</f>
        <v>45680</v>
      </c>
      <c r="G88" s="31">
        <f t="shared" si="11"/>
        <v>87.846153846153854</v>
      </c>
      <c r="H88" s="31">
        <f>F88/E88*100</f>
        <v>84.592592592592595</v>
      </c>
    </row>
    <row r="89" spans="1:8" s="1" customFormat="1" ht="12.75" x14ac:dyDescent="0.2">
      <c r="A89" s="47">
        <v>372</v>
      </c>
      <c r="B89" s="47" t="s">
        <v>122</v>
      </c>
      <c r="C89" s="31">
        <f>C90</f>
        <v>52000</v>
      </c>
      <c r="D89" s="31"/>
      <c r="E89" s="31"/>
      <c r="F89" s="31">
        <f t="shared" si="21"/>
        <v>45680</v>
      </c>
      <c r="G89" s="31">
        <f t="shared" si="11"/>
        <v>87.846153846153854</v>
      </c>
      <c r="H89" s="31"/>
    </row>
    <row r="90" spans="1:8" s="1" customFormat="1" ht="13.5" customHeight="1" x14ac:dyDescent="0.2">
      <c r="A90" s="57">
        <v>3721</v>
      </c>
      <c r="B90" s="57" t="s">
        <v>70</v>
      </c>
      <c r="C90" s="30">
        <v>52000</v>
      </c>
      <c r="D90" s="30"/>
      <c r="E90" s="30"/>
      <c r="F90" s="30">
        <v>45680</v>
      </c>
      <c r="G90" s="30">
        <f t="shared" si="11"/>
        <v>87.846153846153854</v>
      </c>
      <c r="H90" s="30"/>
    </row>
    <row r="91" spans="1:8" s="1" customFormat="1" ht="13.5" customHeight="1" x14ac:dyDescent="0.2">
      <c r="A91" s="43">
        <v>38</v>
      </c>
      <c r="B91" s="43" t="s">
        <v>71</v>
      </c>
      <c r="C91" s="31">
        <f>C92+C94</f>
        <v>63330.240000000005</v>
      </c>
      <c r="D91" s="31">
        <v>173355</v>
      </c>
      <c r="E91" s="31">
        <v>173355</v>
      </c>
      <c r="F91" s="31">
        <f>F92+F94</f>
        <v>119502.23</v>
      </c>
      <c r="G91" s="31">
        <f t="shared" si="11"/>
        <v>188.69694793514122</v>
      </c>
      <c r="H91" s="31">
        <f>F91/E91*100</f>
        <v>68.934977358599397</v>
      </c>
    </row>
    <row r="92" spans="1:8" s="1" customFormat="1" ht="13.5" customHeight="1" x14ac:dyDescent="0.2">
      <c r="A92" s="44">
        <v>381</v>
      </c>
      <c r="B92" s="44" t="s">
        <v>106</v>
      </c>
      <c r="C92" s="31">
        <f>C93</f>
        <v>9800</v>
      </c>
      <c r="D92" s="31"/>
      <c r="E92" s="31"/>
      <c r="F92" s="31">
        <f t="shared" ref="F92" si="22">F93</f>
        <v>118182.23</v>
      </c>
      <c r="G92" s="113">
        <f t="shared" si="11"/>
        <v>1205.9411224489795</v>
      </c>
      <c r="H92" s="31"/>
    </row>
    <row r="93" spans="1:8" s="1" customFormat="1" ht="13.5" customHeight="1" x14ac:dyDescent="0.2">
      <c r="A93" s="57">
        <v>3811</v>
      </c>
      <c r="B93" s="57" t="s">
        <v>72</v>
      </c>
      <c r="C93" s="30">
        <v>9800</v>
      </c>
      <c r="D93" s="30"/>
      <c r="E93" s="30"/>
      <c r="F93" s="30">
        <v>118182.23</v>
      </c>
      <c r="G93" s="108">
        <f t="shared" si="11"/>
        <v>1205.9411224489795</v>
      </c>
      <c r="H93" s="30"/>
    </row>
    <row r="94" spans="1:8" s="33" customFormat="1" ht="13.5" customHeight="1" x14ac:dyDescent="0.2">
      <c r="A94" s="44">
        <v>383</v>
      </c>
      <c r="B94" s="44" t="s">
        <v>123</v>
      </c>
      <c r="C94" s="31">
        <f>SUM(C95:C96)</f>
        <v>53530.240000000005</v>
      </c>
      <c r="D94" s="31"/>
      <c r="E94" s="31"/>
      <c r="F94" s="31">
        <f>SUM(F95:F96)</f>
        <v>1320</v>
      </c>
      <c r="G94" s="31">
        <f t="shared" si="11"/>
        <v>2.4658959122918183</v>
      </c>
      <c r="H94" s="31"/>
    </row>
    <row r="95" spans="1:8" s="1" customFormat="1" ht="13.5" customHeight="1" x14ac:dyDescent="0.2">
      <c r="A95" s="57">
        <v>3831</v>
      </c>
      <c r="B95" s="57" t="s">
        <v>73</v>
      </c>
      <c r="C95" s="30">
        <v>42136.65</v>
      </c>
      <c r="D95" s="30"/>
      <c r="E95" s="30"/>
      <c r="F95" s="30">
        <v>1320</v>
      </c>
      <c r="G95" s="30">
        <f t="shared" si="11"/>
        <v>3.1326647941874826</v>
      </c>
      <c r="H95" s="30"/>
    </row>
    <row r="96" spans="1:8" s="1" customFormat="1" ht="13.5" customHeight="1" x14ac:dyDescent="0.2">
      <c r="A96" s="57">
        <v>3835</v>
      </c>
      <c r="B96" s="57" t="s">
        <v>74</v>
      </c>
      <c r="C96" s="30">
        <v>11393.59</v>
      </c>
      <c r="D96" s="30"/>
      <c r="E96" s="30"/>
      <c r="F96" s="30"/>
      <c r="G96" s="30"/>
      <c r="H96" s="30"/>
    </row>
    <row r="97" spans="1:8" s="1" customFormat="1" ht="13.5" customHeight="1" x14ac:dyDescent="0.2">
      <c r="A97" s="34">
        <v>4</v>
      </c>
      <c r="B97" s="34" t="s">
        <v>124</v>
      </c>
      <c r="C97" s="35">
        <f>C100+C103+C105+C106+C107+C108+C109+C110+C112+C115+C117+C120</f>
        <v>2180757.7200000002</v>
      </c>
      <c r="D97" s="35">
        <f>D98+D101+D118</f>
        <v>58885206</v>
      </c>
      <c r="E97" s="35">
        <f>E98+E101+E118</f>
        <v>58885206</v>
      </c>
      <c r="F97" s="35">
        <f>F100+F103+F105+F106+F107+F108+F109+F110+F112+F114+F115+F117+F120</f>
        <v>2651792.15</v>
      </c>
      <c r="G97" s="35">
        <f t="shared" si="11"/>
        <v>121.59957640778177</v>
      </c>
      <c r="H97" s="35">
        <f>F97/E97*100</f>
        <v>4.5033249098253982</v>
      </c>
    </row>
    <row r="98" spans="1:8" s="1" customFormat="1" ht="13.5" customHeight="1" x14ac:dyDescent="0.2">
      <c r="A98" s="56">
        <v>41</v>
      </c>
      <c r="B98" s="56" t="s">
        <v>75</v>
      </c>
      <c r="C98" s="31">
        <f>C99</f>
        <v>26170</v>
      </c>
      <c r="D98" s="31">
        <v>2039000</v>
      </c>
      <c r="E98" s="31">
        <v>2039000</v>
      </c>
      <c r="F98" s="31">
        <f>F99</f>
        <v>108652.46</v>
      </c>
      <c r="G98" s="31">
        <f t="shared" si="11"/>
        <v>415.17944210928545</v>
      </c>
      <c r="H98" s="31">
        <f>F98/E98*100</f>
        <v>5.3287130946542423</v>
      </c>
    </row>
    <row r="99" spans="1:8" s="33" customFormat="1" ht="13.5" customHeight="1" x14ac:dyDescent="0.2">
      <c r="A99" s="44">
        <v>412</v>
      </c>
      <c r="B99" s="44" t="s">
        <v>125</v>
      </c>
      <c r="C99" s="31">
        <f>SUM(C100:C100)</f>
        <v>26170</v>
      </c>
      <c r="D99" s="31"/>
      <c r="E99" s="31"/>
      <c r="F99" s="31">
        <f>SUM(F100:F100)</f>
        <v>108652.46</v>
      </c>
      <c r="G99" s="31">
        <f t="shared" ref="G99:G100" si="23">F99/C99*100</f>
        <v>415.17944210928545</v>
      </c>
      <c r="H99" s="31"/>
    </row>
    <row r="100" spans="1:8" s="1" customFormat="1" ht="13.5" customHeight="1" x14ac:dyDescent="0.2">
      <c r="A100" s="57">
        <v>4124</v>
      </c>
      <c r="B100" s="57" t="s">
        <v>76</v>
      </c>
      <c r="C100" s="30">
        <v>26170</v>
      </c>
      <c r="D100" s="30"/>
      <c r="E100" s="30"/>
      <c r="F100" s="30">
        <v>108652.46</v>
      </c>
      <c r="G100" s="30">
        <f t="shared" si="23"/>
        <v>415.17944210928545</v>
      </c>
      <c r="H100" s="30"/>
    </row>
    <row r="101" spans="1:8" s="1" customFormat="1" ht="13.5" customHeight="1" x14ac:dyDescent="0.2">
      <c r="A101" s="56">
        <v>42</v>
      </c>
      <c r="B101" s="56" t="s">
        <v>52</v>
      </c>
      <c r="C101" s="31">
        <f>C102+C104+C111+C113+C116</f>
        <v>1337655.82</v>
      </c>
      <c r="D101" s="31">
        <v>20019891</v>
      </c>
      <c r="E101" s="31">
        <v>20019891</v>
      </c>
      <c r="F101" s="31">
        <f>F102+F104+F111+F113+F116</f>
        <v>1519048.5</v>
      </c>
      <c r="G101" s="31">
        <f t="shared" ref="G101:G120" si="24">F101/C101*100</f>
        <v>113.56048972298419</v>
      </c>
      <c r="H101" s="31">
        <f>F101/E101*100</f>
        <v>7.5876961567872669</v>
      </c>
    </row>
    <row r="102" spans="1:8" s="1" customFormat="1" ht="13.5" customHeight="1" x14ac:dyDescent="0.2">
      <c r="A102" s="47">
        <v>421</v>
      </c>
      <c r="B102" s="47" t="s">
        <v>126</v>
      </c>
      <c r="C102" s="31"/>
      <c r="D102" s="31"/>
      <c r="E102" s="31"/>
      <c r="F102" s="31">
        <f t="shared" ref="F102" si="25">F103</f>
        <v>18397.5</v>
      </c>
      <c r="G102" s="31"/>
      <c r="H102" s="31"/>
    </row>
    <row r="103" spans="1:8" s="1" customFormat="1" ht="13.5" customHeight="1" x14ac:dyDescent="0.2">
      <c r="A103" s="57">
        <v>4214</v>
      </c>
      <c r="B103" s="57" t="s">
        <v>77</v>
      </c>
      <c r="C103" s="30"/>
      <c r="D103" s="30"/>
      <c r="E103" s="30"/>
      <c r="F103" s="30">
        <v>18397.5</v>
      </c>
      <c r="G103" s="30"/>
      <c r="H103" s="30"/>
    </row>
    <row r="104" spans="1:8" s="33" customFormat="1" ht="13.5" customHeight="1" x14ac:dyDescent="0.2">
      <c r="A104" s="44">
        <v>422</v>
      </c>
      <c r="B104" s="44" t="s">
        <v>127</v>
      </c>
      <c r="C104" s="31">
        <f>SUM(C105:C110)</f>
        <v>103043.40000000001</v>
      </c>
      <c r="D104" s="31"/>
      <c r="E104" s="31"/>
      <c r="F104" s="31">
        <f>SUM(F105:F110)</f>
        <v>261201</v>
      </c>
      <c r="G104" s="31">
        <f t="shared" si="24"/>
        <v>253.48639505295827</v>
      </c>
      <c r="H104" s="31"/>
    </row>
    <row r="105" spans="1:8" s="1" customFormat="1" ht="13.5" customHeight="1" x14ac:dyDescent="0.2">
      <c r="A105" s="57">
        <v>4221</v>
      </c>
      <c r="B105" s="57" t="s">
        <v>53</v>
      </c>
      <c r="C105" s="30">
        <v>3178.16</v>
      </c>
      <c r="D105" s="30"/>
      <c r="E105" s="30"/>
      <c r="F105" s="30">
        <v>4399.3500000000004</v>
      </c>
      <c r="G105" s="30">
        <f t="shared" si="24"/>
        <v>138.4244342638508</v>
      </c>
      <c r="H105" s="30"/>
    </row>
    <row r="106" spans="1:8" s="1" customFormat="1" ht="13.5" customHeight="1" x14ac:dyDescent="0.2">
      <c r="A106" s="57">
        <v>4222</v>
      </c>
      <c r="B106" s="57" t="s">
        <v>54</v>
      </c>
      <c r="C106" s="30">
        <v>9556.42</v>
      </c>
      <c r="D106" s="30"/>
      <c r="E106" s="30"/>
      <c r="F106" s="30">
        <v>1630.71</v>
      </c>
      <c r="G106" s="30">
        <f t="shared" si="24"/>
        <v>17.064026068339398</v>
      </c>
      <c r="H106" s="30"/>
    </row>
    <row r="107" spans="1:8" s="1" customFormat="1" ht="13.5" customHeight="1" x14ac:dyDescent="0.2">
      <c r="A107" s="57">
        <v>4223</v>
      </c>
      <c r="B107" s="57" t="s">
        <v>55</v>
      </c>
      <c r="C107" s="30">
        <v>953.85</v>
      </c>
      <c r="D107" s="30"/>
      <c r="E107" s="30"/>
      <c r="F107" s="30">
        <v>1428.94</v>
      </c>
      <c r="G107" s="30">
        <f t="shared" si="24"/>
        <v>149.80762174346071</v>
      </c>
      <c r="H107" s="30"/>
    </row>
    <row r="108" spans="1:8" s="1" customFormat="1" ht="13.5" customHeight="1" x14ac:dyDescent="0.2">
      <c r="A108" s="57">
        <v>4225</v>
      </c>
      <c r="B108" s="57" t="s">
        <v>56</v>
      </c>
      <c r="C108" s="30"/>
      <c r="D108" s="30"/>
      <c r="E108" s="30"/>
      <c r="F108" s="30">
        <v>84320.6</v>
      </c>
      <c r="G108" s="30"/>
      <c r="H108" s="30"/>
    </row>
    <row r="109" spans="1:8" s="1" customFormat="1" ht="13.5" customHeight="1" x14ac:dyDescent="0.2">
      <c r="A109" s="57">
        <v>4226</v>
      </c>
      <c r="B109" s="57" t="s">
        <v>57</v>
      </c>
      <c r="C109" s="30">
        <v>4061.7</v>
      </c>
      <c r="D109" s="30"/>
      <c r="E109" s="30"/>
      <c r="F109" s="30"/>
      <c r="G109" s="30"/>
      <c r="H109" s="30"/>
    </row>
    <row r="110" spans="1:8" s="1" customFormat="1" ht="13.5" customHeight="1" x14ac:dyDescent="0.2">
      <c r="A110" s="57">
        <v>4227</v>
      </c>
      <c r="B110" s="57" t="s">
        <v>58</v>
      </c>
      <c r="C110" s="30">
        <v>85293.27</v>
      </c>
      <c r="D110" s="30"/>
      <c r="E110" s="30"/>
      <c r="F110" s="30">
        <v>169421.4</v>
      </c>
      <c r="G110" s="30">
        <f t="shared" si="24"/>
        <v>198.63396021749429</v>
      </c>
      <c r="H110" s="30"/>
    </row>
    <row r="111" spans="1:8" s="33" customFormat="1" ht="13.5" customHeight="1" x14ac:dyDescent="0.2">
      <c r="A111" s="44">
        <v>423</v>
      </c>
      <c r="B111" s="44" t="s">
        <v>128</v>
      </c>
      <c r="C111" s="31">
        <f>SUM(C112:C112)</f>
        <v>1145700</v>
      </c>
      <c r="D111" s="31"/>
      <c r="E111" s="31"/>
      <c r="F111" s="31">
        <f>SUM(F112:F112)</f>
        <v>1209350</v>
      </c>
      <c r="G111" s="31">
        <f t="shared" si="24"/>
        <v>105.55555555555556</v>
      </c>
      <c r="H111" s="31"/>
    </row>
    <row r="112" spans="1:8" s="1" customFormat="1" ht="13.5" customHeight="1" x14ac:dyDescent="0.2">
      <c r="A112" s="58">
        <v>4233</v>
      </c>
      <c r="B112" s="58" t="s">
        <v>78</v>
      </c>
      <c r="C112" s="30">
        <v>1145700</v>
      </c>
      <c r="D112" s="30"/>
      <c r="E112" s="30"/>
      <c r="F112" s="30">
        <v>1209350</v>
      </c>
      <c r="G112" s="30">
        <f t="shared" si="24"/>
        <v>105.55555555555556</v>
      </c>
      <c r="H112" s="30"/>
    </row>
    <row r="113" spans="1:8" s="33" customFormat="1" ht="13.5" customHeight="1" x14ac:dyDescent="0.2">
      <c r="A113" s="47">
        <v>424</v>
      </c>
      <c r="B113" s="47" t="s">
        <v>129</v>
      </c>
      <c r="C113" s="31">
        <f>SUM(C114:C115)</f>
        <v>1919.6</v>
      </c>
      <c r="D113" s="31"/>
      <c r="E113" s="31"/>
      <c r="F113" s="31">
        <f t="shared" ref="F113" si="26">SUM(F114:F115)</f>
        <v>26200</v>
      </c>
      <c r="G113" s="113">
        <f t="shared" ref="G113" si="27">F113/C113*100</f>
        <v>1364.8676807668264</v>
      </c>
      <c r="H113" s="31"/>
    </row>
    <row r="114" spans="1:8" s="1" customFormat="1" ht="13.5" customHeight="1" x14ac:dyDescent="0.2">
      <c r="A114" s="57">
        <v>4241</v>
      </c>
      <c r="B114" s="57" t="s">
        <v>160</v>
      </c>
      <c r="C114" s="30"/>
      <c r="D114" s="30"/>
      <c r="E114" s="30"/>
      <c r="F114" s="30">
        <v>26200</v>
      </c>
      <c r="G114" s="30"/>
      <c r="H114" s="30"/>
    </row>
    <row r="115" spans="1:8" s="1" customFormat="1" ht="13.5" customHeight="1" x14ac:dyDescent="0.2">
      <c r="A115" s="57">
        <v>4244</v>
      </c>
      <c r="B115" s="57" t="s">
        <v>79</v>
      </c>
      <c r="C115" s="30">
        <v>1919.6</v>
      </c>
      <c r="D115" s="30"/>
      <c r="E115" s="30"/>
      <c r="F115" s="30"/>
      <c r="G115" s="30"/>
      <c r="H115" s="30"/>
    </row>
    <row r="116" spans="1:8" s="33" customFormat="1" ht="13.5" customHeight="1" x14ac:dyDescent="0.2">
      <c r="A116" s="44">
        <v>426</v>
      </c>
      <c r="B116" s="44" t="s">
        <v>130</v>
      </c>
      <c r="C116" s="31">
        <f>C117</f>
        <v>86992.82</v>
      </c>
      <c r="D116" s="31"/>
      <c r="E116" s="31"/>
      <c r="F116" s="31">
        <f t="shared" ref="F116" si="28">F117</f>
        <v>3900</v>
      </c>
      <c r="G116" s="31">
        <f t="shared" si="24"/>
        <v>4.4831286076253187</v>
      </c>
      <c r="H116" s="31"/>
    </row>
    <row r="117" spans="1:8" s="1" customFormat="1" ht="13.5" customHeight="1" x14ac:dyDescent="0.2">
      <c r="A117" s="57">
        <v>4262</v>
      </c>
      <c r="B117" s="57" t="s">
        <v>59</v>
      </c>
      <c r="C117" s="30">
        <v>86992.82</v>
      </c>
      <c r="D117" s="30"/>
      <c r="E117" s="30"/>
      <c r="F117" s="30">
        <v>3900</v>
      </c>
      <c r="G117" s="30">
        <f t="shared" si="24"/>
        <v>4.4831286076253187</v>
      </c>
      <c r="H117" s="30"/>
    </row>
    <row r="118" spans="1:8" s="1" customFormat="1" ht="13.5" customHeight="1" x14ac:dyDescent="0.2">
      <c r="A118" s="56">
        <v>45</v>
      </c>
      <c r="B118" s="56" t="s">
        <v>60</v>
      </c>
      <c r="C118" s="31">
        <f>C119</f>
        <v>816931.9</v>
      </c>
      <c r="D118" s="31">
        <v>36826315</v>
      </c>
      <c r="E118" s="31">
        <v>36826315</v>
      </c>
      <c r="F118" s="31">
        <f>F119</f>
        <v>1024091.19</v>
      </c>
      <c r="G118" s="31">
        <f t="shared" si="24"/>
        <v>125.35820794854502</v>
      </c>
      <c r="H118" s="31">
        <f>F118/E118*100</f>
        <v>2.7808679472817195</v>
      </c>
    </row>
    <row r="119" spans="1:8" s="1" customFormat="1" ht="13.5" customHeight="1" x14ac:dyDescent="0.2">
      <c r="A119" s="47">
        <v>451</v>
      </c>
      <c r="B119" s="47" t="s">
        <v>61</v>
      </c>
      <c r="C119" s="31">
        <f>C120</f>
        <v>816931.9</v>
      </c>
      <c r="D119" s="31"/>
      <c r="E119" s="31"/>
      <c r="F119" s="31">
        <f t="shared" ref="F119" si="29">F120</f>
        <v>1024091.19</v>
      </c>
      <c r="G119" s="31">
        <f t="shared" si="24"/>
        <v>125.35820794854502</v>
      </c>
      <c r="H119" s="31"/>
    </row>
    <row r="120" spans="1:8" s="1" customFormat="1" ht="13.5" customHeight="1" x14ac:dyDescent="0.2">
      <c r="A120" s="57">
        <v>4511</v>
      </c>
      <c r="B120" s="57" t="s">
        <v>61</v>
      </c>
      <c r="C120" s="30">
        <v>816931.9</v>
      </c>
      <c r="D120" s="30"/>
      <c r="E120" s="30"/>
      <c r="F120" s="30">
        <v>1024091.19</v>
      </c>
      <c r="G120" s="30">
        <f t="shared" si="24"/>
        <v>125.35820794854502</v>
      </c>
      <c r="H120" s="30"/>
    </row>
    <row r="121" spans="1:8" ht="13.5" customHeight="1" x14ac:dyDescent="0.2">
      <c r="A121" s="37"/>
      <c r="B121" s="37"/>
      <c r="C121" s="36"/>
      <c r="D121" s="36"/>
      <c r="E121" s="36"/>
      <c r="F121" s="36"/>
    </row>
    <row r="122" spans="1:8" ht="13.5" customHeight="1" x14ac:dyDescent="0.2">
      <c r="A122" s="37"/>
      <c r="B122" s="37"/>
      <c r="C122" s="36"/>
      <c r="D122" s="36"/>
      <c r="E122" s="36"/>
      <c r="F122" s="36"/>
    </row>
    <row r="123" spans="1:8" ht="13.5" customHeight="1" x14ac:dyDescent="0.2">
      <c r="A123" s="37"/>
      <c r="B123" s="37"/>
      <c r="C123" s="36"/>
      <c r="D123" s="36"/>
      <c r="E123" s="36"/>
      <c r="F123" s="36"/>
    </row>
    <row r="124" spans="1:8" ht="13.5" customHeight="1" x14ac:dyDescent="0.2">
      <c r="A124" s="37"/>
      <c r="B124" s="37"/>
      <c r="C124" s="36"/>
      <c r="D124" s="36"/>
      <c r="E124" s="36"/>
      <c r="F124" s="36"/>
    </row>
    <row r="125" spans="1:8" ht="13.5" customHeight="1" x14ac:dyDescent="0.2">
      <c r="B125" s="36"/>
      <c r="C125" s="36"/>
      <c r="D125" s="36"/>
      <c r="E125" s="36"/>
      <c r="F125" s="36"/>
      <c r="G125" s="36"/>
      <c r="H125" s="36"/>
    </row>
  </sheetData>
  <mergeCells count="8">
    <mergeCell ref="A31:B31"/>
    <mergeCell ref="A32:B32"/>
    <mergeCell ref="A1:H1"/>
    <mergeCell ref="A3:H3"/>
    <mergeCell ref="A4:H4"/>
    <mergeCell ref="A7:B7"/>
    <mergeCell ref="A8:B8"/>
    <mergeCell ref="A5:H5"/>
  </mergeCells>
  <printOptions horizontalCentered="1"/>
  <pageMargins left="0.11811023622047245" right="0.11811023622047245" top="0.55118110236220474" bottom="0.35433070866141736" header="0.31496062992125984" footer="0.11811023622047245"/>
  <pageSetup paperSize="9" scale="89" orientation="landscape" horizontalDpi="4294967295" verticalDpi="4294967295" r:id="rId1"/>
  <headerFooter>
    <oddFooter>&amp;C
&amp;"Arial,Uobičajeno"&amp;9Stranica &amp;P/&amp;N</oddFooter>
  </headerFooter>
  <rowBreaks count="1" manualBreakCount="1">
    <brk id="3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showGridLines="0" view="pageBreakPreview" zoomScaleNormal="100" zoomScaleSheetLayoutView="100" workbookViewId="0">
      <selection sqref="A1:H1"/>
    </sheetView>
  </sheetViews>
  <sheetFormatPr defaultRowHeight="15" x14ac:dyDescent="0.25"/>
  <cols>
    <col min="1" max="1" width="7.42578125" customWidth="1"/>
    <col min="2" max="2" width="52.140625" customWidth="1"/>
    <col min="3" max="6" width="15.85546875" customWidth="1"/>
  </cols>
  <sheetData>
    <row r="1" spans="1:8" ht="33" customHeight="1" x14ac:dyDescent="0.25">
      <c r="A1" s="115" t="s">
        <v>155</v>
      </c>
      <c r="B1" s="115"/>
      <c r="C1" s="115"/>
      <c r="D1" s="115"/>
      <c r="E1" s="115"/>
      <c r="F1" s="115"/>
      <c r="G1" s="115"/>
      <c r="H1" s="115"/>
    </row>
    <row r="2" spans="1:8" x14ac:dyDescent="0.25">
      <c r="A2" s="3"/>
      <c r="B2" s="3"/>
      <c r="C2" s="3"/>
      <c r="D2" s="3"/>
      <c r="E2" s="3"/>
      <c r="F2" s="3"/>
      <c r="G2" s="3"/>
    </row>
    <row r="3" spans="1:8" x14ac:dyDescent="0.25">
      <c r="A3" s="116" t="s">
        <v>139</v>
      </c>
      <c r="B3" s="116"/>
      <c r="C3" s="116"/>
      <c r="D3" s="116"/>
      <c r="E3" s="116"/>
      <c r="F3" s="116"/>
      <c r="G3" s="116"/>
      <c r="H3" s="116"/>
    </row>
    <row r="4" spans="1:8" ht="33" customHeight="1" x14ac:dyDescent="0.25">
      <c r="A4" s="117" t="s">
        <v>141</v>
      </c>
      <c r="B4" s="117"/>
      <c r="C4" s="117"/>
      <c r="D4" s="117"/>
      <c r="E4" s="117"/>
      <c r="F4" s="117"/>
      <c r="G4" s="117"/>
      <c r="H4" s="117"/>
    </row>
    <row r="5" spans="1:8" x14ac:dyDescent="0.25">
      <c r="A5" s="116" t="s">
        <v>143</v>
      </c>
      <c r="B5" s="116"/>
      <c r="C5" s="116"/>
      <c r="D5" s="116"/>
      <c r="E5" s="116"/>
      <c r="F5" s="116"/>
      <c r="G5" s="116"/>
      <c r="H5" s="116"/>
    </row>
    <row r="7" spans="1:8" ht="39.950000000000003" customHeight="1" x14ac:dyDescent="0.25">
      <c r="A7" s="122" t="s">
        <v>0</v>
      </c>
      <c r="B7" s="123"/>
      <c r="C7" s="15" t="s">
        <v>156</v>
      </c>
      <c r="D7" s="15" t="s">
        <v>158</v>
      </c>
      <c r="E7" s="15" t="s">
        <v>159</v>
      </c>
      <c r="F7" s="15" t="s">
        <v>157</v>
      </c>
      <c r="G7" s="17" t="s">
        <v>1</v>
      </c>
      <c r="H7" s="17" t="s">
        <v>1</v>
      </c>
    </row>
    <row r="8" spans="1:8" ht="11.25" customHeight="1" x14ac:dyDescent="0.25">
      <c r="A8" s="120">
        <v>1</v>
      </c>
      <c r="B8" s="121"/>
      <c r="C8" s="16">
        <v>2</v>
      </c>
      <c r="D8" s="16">
        <v>3</v>
      </c>
      <c r="E8" s="16">
        <v>4</v>
      </c>
      <c r="F8" s="16">
        <v>5</v>
      </c>
      <c r="G8" s="16" t="s">
        <v>14</v>
      </c>
      <c r="H8" s="16" t="s">
        <v>15</v>
      </c>
    </row>
    <row r="9" spans="1:8" ht="13.5" customHeight="1" x14ac:dyDescent="0.25">
      <c r="A9" s="93" t="s">
        <v>135</v>
      </c>
      <c r="B9" s="94"/>
      <c r="C9" s="80">
        <f>C10+C12+C14+C16+C18</f>
        <v>20791359.050000001</v>
      </c>
      <c r="D9" s="80">
        <f t="shared" ref="D9:E9" si="0">D10+D12+D14+D16+D18</f>
        <v>66038210</v>
      </c>
      <c r="E9" s="80">
        <f t="shared" si="0"/>
        <v>66038210</v>
      </c>
      <c r="F9" s="80">
        <f>F10+F12+F14+F16+F18</f>
        <v>20725784.240000002</v>
      </c>
      <c r="G9" s="81">
        <f t="shared" ref="G9" si="1">F9/C9*100</f>
        <v>99.684605465942354</v>
      </c>
      <c r="H9" s="81">
        <f>F9/E9*100</f>
        <v>31.38453365104839</v>
      </c>
    </row>
    <row r="10" spans="1:8" ht="13.5" customHeight="1" x14ac:dyDescent="0.25">
      <c r="A10" s="42">
        <v>3</v>
      </c>
      <c r="B10" s="42" t="s">
        <v>86</v>
      </c>
      <c r="C10" s="82">
        <f>C11</f>
        <v>9460712.8200000003</v>
      </c>
      <c r="D10" s="82">
        <f t="shared" ref="D10:F10" si="2">D11</f>
        <v>30345810</v>
      </c>
      <c r="E10" s="82">
        <f t="shared" si="2"/>
        <v>30345810</v>
      </c>
      <c r="F10" s="82">
        <f t="shared" si="2"/>
        <v>9681923.1400000006</v>
      </c>
      <c r="G10" s="83">
        <f>F10/C10*100</f>
        <v>102.33819929014609</v>
      </c>
      <c r="H10" s="83">
        <f>F10/E10*100</f>
        <v>31.905304686215331</v>
      </c>
    </row>
    <row r="11" spans="1:8" ht="13.5" customHeight="1" x14ac:dyDescent="0.25">
      <c r="A11" s="100">
        <v>31</v>
      </c>
      <c r="B11" s="100" t="s">
        <v>86</v>
      </c>
      <c r="C11" s="84">
        <v>9460712.8200000003</v>
      </c>
      <c r="D11" s="84">
        <f>39179024-14659089+5825875</f>
        <v>30345810</v>
      </c>
      <c r="E11" s="84">
        <v>30345810</v>
      </c>
      <c r="F11" s="84">
        <f>9433398.06+248525.08</f>
        <v>9681923.1400000006</v>
      </c>
      <c r="G11" s="85">
        <f>F11/C11*100</f>
        <v>102.33819929014609</v>
      </c>
      <c r="H11" s="85">
        <f>F11/E11*100</f>
        <v>31.905304686215331</v>
      </c>
    </row>
    <row r="12" spans="1:8" ht="13.5" customHeight="1" x14ac:dyDescent="0.25">
      <c r="A12" s="42">
        <v>4</v>
      </c>
      <c r="B12" s="42" t="s">
        <v>87</v>
      </c>
      <c r="C12" s="82">
        <f>C13</f>
        <v>11330646.23</v>
      </c>
      <c r="D12" s="82">
        <f t="shared" ref="D12:F12" si="3">D13</f>
        <v>35692400</v>
      </c>
      <c r="E12" s="82">
        <f t="shared" si="3"/>
        <v>35692400</v>
      </c>
      <c r="F12" s="82">
        <f t="shared" si="3"/>
        <v>11042981.100000001</v>
      </c>
      <c r="G12" s="86">
        <f t="shared" ref="G12:G13" si="4">F12/C12*100</f>
        <v>97.461176316330906</v>
      </c>
      <c r="H12" s="86">
        <f t="shared" ref="H12:H13" si="5">F12/E12*100</f>
        <v>30.939306687137879</v>
      </c>
    </row>
    <row r="13" spans="1:8" ht="13.5" customHeight="1" x14ac:dyDescent="0.25">
      <c r="A13" s="100">
        <v>43</v>
      </c>
      <c r="B13" s="100" t="s">
        <v>88</v>
      </c>
      <c r="C13" s="84">
        <v>11330646.23</v>
      </c>
      <c r="D13" s="84">
        <f>71809976-50593754+14476178</f>
        <v>35692400</v>
      </c>
      <c r="E13" s="84">
        <v>35692400</v>
      </c>
      <c r="F13" s="84">
        <f>1349043.05+9569274.3+124663.75</f>
        <v>11042981.100000001</v>
      </c>
      <c r="G13" s="87">
        <f t="shared" si="4"/>
        <v>97.461176316330906</v>
      </c>
      <c r="H13" s="87">
        <f t="shared" si="5"/>
        <v>30.939306687137879</v>
      </c>
    </row>
    <row r="14" spans="1:8" ht="13.5" hidden="1" customHeight="1" x14ac:dyDescent="0.25">
      <c r="A14" s="42">
        <v>5</v>
      </c>
      <c r="B14" s="42" t="s">
        <v>89</v>
      </c>
      <c r="C14" s="82">
        <f>C15</f>
        <v>0</v>
      </c>
      <c r="D14" s="82">
        <f t="shared" ref="D14:F14" si="6">D15</f>
        <v>0</v>
      </c>
      <c r="E14" s="82">
        <f t="shared" si="6"/>
        <v>0</v>
      </c>
      <c r="F14" s="82">
        <f t="shared" si="6"/>
        <v>0</v>
      </c>
      <c r="G14" s="86"/>
      <c r="H14" s="86"/>
    </row>
    <row r="15" spans="1:8" ht="13.5" hidden="1" customHeight="1" x14ac:dyDescent="0.25">
      <c r="A15" s="100">
        <v>52</v>
      </c>
      <c r="B15" s="100" t="s">
        <v>90</v>
      </c>
      <c r="C15" s="84"/>
      <c r="D15" s="84"/>
      <c r="E15" s="84"/>
      <c r="F15" s="84"/>
      <c r="G15" s="87"/>
      <c r="H15" s="87"/>
    </row>
    <row r="16" spans="1:8" ht="13.5" hidden="1" customHeight="1" x14ac:dyDescent="0.25">
      <c r="A16" s="42">
        <v>6</v>
      </c>
      <c r="B16" s="42" t="s">
        <v>91</v>
      </c>
      <c r="C16" s="82">
        <f>C17</f>
        <v>0</v>
      </c>
      <c r="D16" s="82">
        <f t="shared" ref="D16:F17" si="7">D17</f>
        <v>0</v>
      </c>
      <c r="E16" s="82">
        <f>E17</f>
        <v>0</v>
      </c>
      <c r="F16" s="82">
        <f t="shared" si="7"/>
        <v>0</v>
      </c>
      <c r="G16" s="86"/>
      <c r="H16" s="86"/>
    </row>
    <row r="17" spans="1:8" ht="13.5" hidden="1" customHeight="1" x14ac:dyDescent="0.25">
      <c r="A17" s="100">
        <v>61</v>
      </c>
      <c r="B17" s="100" t="s">
        <v>91</v>
      </c>
      <c r="C17" s="84"/>
      <c r="D17" s="84"/>
      <c r="E17" s="82">
        <f t="shared" si="7"/>
        <v>0</v>
      </c>
      <c r="F17" s="84"/>
      <c r="G17" s="87"/>
      <c r="H17" s="87"/>
    </row>
    <row r="18" spans="1:8" ht="26.25" customHeight="1" x14ac:dyDescent="0.25">
      <c r="A18" s="42">
        <v>7</v>
      </c>
      <c r="B18" s="42" t="s">
        <v>92</v>
      </c>
      <c r="C18" s="82">
        <f>C19</f>
        <v>0</v>
      </c>
      <c r="D18" s="82">
        <f t="shared" ref="D18:F18" si="8">D19</f>
        <v>0</v>
      </c>
      <c r="E18" s="82">
        <f t="shared" si="8"/>
        <v>0</v>
      </c>
      <c r="F18" s="82">
        <f t="shared" si="8"/>
        <v>880</v>
      </c>
      <c r="G18" s="86"/>
      <c r="H18" s="86"/>
    </row>
    <row r="19" spans="1:8" ht="25.5" x14ac:dyDescent="0.25">
      <c r="A19" s="100">
        <v>71</v>
      </c>
      <c r="B19" s="100" t="s">
        <v>92</v>
      </c>
      <c r="C19" s="84"/>
      <c r="D19" s="84"/>
      <c r="E19" s="84"/>
      <c r="F19" s="84">
        <v>880</v>
      </c>
      <c r="G19" s="87"/>
      <c r="H19" s="87"/>
    </row>
    <row r="20" spans="1:8" ht="13.5" customHeight="1" x14ac:dyDescent="0.25">
      <c r="A20" s="96"/>
      <c r="B20" s="97"/>
      <c r="C20" s="88"/>
      <c r="D20" s="88"/>
      <c r="E20" s="88"/>
      <c r="F20" s="88"/>
      <c r="G20" s="88"/>
      <c r="H20" s="89"/>
    </row>
    <row r="21" spans="1:8" ht="13.5" customHeight="1" x14ac:dyDescent="0.25">
      <c r="A21" s="98" t="s">
        <v>136</v>
      </c>
      <c r="B21" s="99"/>
      <c r="C21" s="90">
        <f>C22+C24+C26+C28+C30</f>
        <v>22331119.189999998</v>
      </c>
      <c r="D21" s="90">
        <f t="shared" ref="D21" si="9">D22+D24+D26+D28+D30</f>
        <v>110989000</v>
      </c>
      <c r="E21" s="90">
        <f t="shared" ref="E21" si="10">E22+E24+E26+E28+E30</f>
        <v>110989000</v>
      </c>
      <c r="F21" s="90">
        <f t="shared" ref="F21" si="11">F22+F24+F26+F28+F30</f>
        <v>20078275.129999999</v>
      </c>
      <c r="G21" s="91">
        <f t="shared" ref="G21:G25" si="12">F21/C21*100</f>
        <v>89.911638369612774</v>
      </c>
      <c r="H21" s="92">
        <f>F21/E21*100</f>
        <v>18.090328888448404</v>
      </c>
    </row>
    <row r="22" spans="1:8" ht="13.5" customHeight="1" x14ac:dyDescent="0.25">
      <c r="A22" s="42">
        <v>3</v>
      </c>
      <c r="B22" s="42" t="s">
        <v>86</v>
      </c>
      <c r="C22" s="82">
        <f>C23</f>
        <v>11022390.99</v>
      </c>
      <c r="D22" s="82">
        <f t="shared" ref="D22" si="13">D23</f>
        <v>39179024</v>
      </c>
      <c r="E22" s="82">
        <f t="shared" ref="E22" si="14">E23</f>
        <v>39179024</v>
      </c>
      <c r="F22" s="82">
        <f t="shared" ref="F22" si="15">F23</f>
        <v>9090893.9499999993</v>
      </c>
      <c r="G22" s="83">
        <f t="shared" si="12"/>
        <v>82.476605649787416</v>
      </c>
      <c r="H22" s="83">
        <f t="shared" ref="H22:H25" si="16">F22/E22*100</f>
        <v>23.203472220237032</v>
      </c>
    </row>
    <row r="23" spans="1:8" ht="13.5" customHeight="1" x14ac:dyDescent="0.25">
      <c r="A23" s="100">
        <v>31</v>
      </c>
      <c r="B23" s="100" t="s">
        <v>86</v>
      </c>
      <c r="C23" s="84">
        <v>11022390.99</v>
      </c>
      <c r="D23" s="84">
        <v>39179024</v>
      </c>
      <c r="E23" s="84">
        <v>39179024</v>
      </c>
      <c r="F23" s="84">
        <v>9090893.9499999993</v>
      </c>
      <c r="G23" s="85">
        <f t="shared" si="12"/>
        <v>82.476605649787416</v>
      </c>
      <c r="H23" s="85">
        <f t="shared" si="16"/>
        <v>23.203472220237032</v>
      </c>
    </row>
    <row r="24" spans="1:8" ht="13.5" customHeight="1" x14ac:dyDescent="0.25">
      <c r="A24" s="42">
        <v>4</v>
      </c>
      <c r="B24" s="42" t="s">
        <v>87</v>
      </c>
      <c r="C24" s="82">
        <f>C25</f>
        <v>11308728.199999999</v>
      </c>
      <c r="D24" s="82">
        <f t="shared" ref="D24" si="17">D25</f>
        <v>71809976</v>
      </c>
      <c r="E24" s="82">
        <f t="shared" ref="E24" si="18">E25</f>
        <v>71809976</v>
      </c>
      <c r="F24" s="82">
        <f t="shared" ref="F24" si="19">F25</f>
        <v>10987381.18</v>
      </c>
      <c r="G24" s="86">
        <f t="shared" si="12"/>
        <v>97.158415921606462</v>
      </c>
      <c r="H24" s="86">
        <f t="shared" si="16"/>
        <v>15.30063341060022</v>
      </c>
    </row>
    <row r="25" spans="1:8" ht="13.5" customHeight="1" x14ac:dyDescent="0.25">
      <c r="A25" s="100">
        <v>43</v>
      </c>
      <c r="B25" s="100" t="s">
        <v>88</v>
      </c>
      <c r="C25" s="84">
        <v>11308728.199999999</v>
      </c>
      <c r="D25" s="84">
        <v>71809976</v>
      </c>
      <c r="E25" s="84">
        <v>71809976</v>
      </c>
      <c r="F25" s="84">
        <v>10987381.18</v>
      </c>
      <c r="G25" s="87">
        <f t="shared" si="12"/>
        <v>97.158415921606462</v>
      </c>
      <c r="H25" s="87">
        <f t="shared" si="16"/>
        <v>15.30063341060022</v>
      </c>
    </row>
    <row r="26" spans="1:8" ht="13.5" hidden="1" customHeight="1" x14ac:dyDescent="0.25">
      <c r="A26" s="42">
        <v>5</v>
      </c>
      <c r="B26" s="42" t="s">
        <v>89</v>
      </c>
      <c r="C26" s="82">
        <f>C27</f>
        <v>0</v>
      </c>
      <c r="D26" s="82">
        <f t="shared" ref="D26" si="20">D27</f>
        <v>0</v>
      </c>
      <c r="E26" s="82">
        <f t="shared" ref="E26" si="21">E27</f>
        <v>0</v>
      </c>
      <c r="F26" s="82">
        <f t="shared" ref="F26" si="22">F27</f>
        <v>0</v>
      </c>
      <c r="G26" s="86"/>
      <c r="H26" s="86"/>
    </row>
    <row r="27" spans="1:8" ht="13.5" hidden="1" customHeight="1" x14ac:dyDescent="0.25">
      <c r="A27" s="95">
        <v>52</v>
      </c>
      <c r="B27" s="100" t="s">
        <v>90</v>
      </c>
      <c r="C27" s="84"/>
      <c r="D27" s="84"/>
      <c r="E27" s="84"/>
      <c r="F27" s="84"/>
      <c r="G27" s="87"/>
      <c r="H27" s="87"/>
    </row>
    <row r="28" spans="1:8" ht="13.5" hidden="1" customHeight="1" x14ac:dyDescent="0.25">
      <c r="A28" s="42">
        <v>6</v>
      </c>
      <c r="B28" s="42" t="s">
        <v>91</v>
      </c>
      <c r="C28" s="82">
        <f>C29</f>
        <v>0</v>
      </c>
      <c r="D28" s="82">
        <f t="shared" ref="D28" si="23">D29</f>
        <v>0</v>
      </c>
      <c r="E28" s="82">
        <f t="shared" ref="E28" si="24">E29</f>
        <v>0</v>
      </c>
      <c r="F28" s="82">
        <f t="shared" ref="F28" si="25">F29</f>
        <v>0</v>
      </c>
      <c r="G28" s="86"/>
      <c r="H28" s="86"/>
    </row>
    <row r="29" spans="1:8" ht="13.5" hidden="1" customHeight="1" x14ac:dyDescent="0.25">
      <c r="A29" s="100">
        <v>61</v>
      </c>
      <c r="B29" s="100" t="s">
        <v>91</v>
      </c>
      <c r="C29" s="84"/>
      <c r="D29" s="84"/>
      <c r="E29" s="84"/>
      <c r="F29" s="84"/>
      <c r="G29" s="87"/>
      <c r="H29" s="87"/>
    </row>
    <row r="30" spans="1:8" ht="26.25" hidden="1" customHeight="1" x14ac:dyDescent="0.25">
      <c r="A30" s="42">
        <v>7</v>
      </c>
      <c r="B30" s="42" t="s">
        <v>92</v>
      </c>
      <c r="C30" s="82">
        <f>C31</f>
        <v>0</v>
      </c>
      <c r="D30" s="82">
        <f t="shared" ref="D30:F30" si="26">D31</f>
        <v>0</v>
      </c>
      <c r="E30" s="82">
        <f t="shared" si="26"/>
        <v>0</v>
      </c>
      <c r="F30" s="82">
        <f t="shared" si="26"/>
        <v>0</v>
      </c>
      <c r="G30" s="86"/>
      <c r="H30" s="86"/>
    </row>
    <row r="31" spans="1:8" ht="25.5" hidden="1" x14ac:dyDescent="0.25">
      <c r="A31" s="100">
        <v>71</v>
      </c>
      <c r="B31" s="100" t="s">
        <v>92</v>
      </c>
      <c r="C31" s="84"/>
      <c r="D31" s="84"/>
      <c r="E31" s="84"/>
      <c r="F31" s="84"/>
      <c r="G31" s="87"/>
      <c r="H31" s="87"/>
    </row>
    <row r="32" spans="1:8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</sheetData>
  <mergeCells count="6">
    <mergeCell ref="A1:H1"/>
    <mergeCell ref="A3:H3"/>
    <mergeCell ref="A4:H4"/>
    <mergeCell ref="A7:B7"/>
    <mergeCell ref="A8:B8"/>
    <mergeCell ref="A5:H5"/>
  </mergeCells>
  <printOptions horizontalCentered="1"/>
  <pageMargins left="0.11811023622047245" right="0.11811023622047245" top="0.55118110236220474" bottom="0.55118110236220474" header="0.31496062992125984" footer="0.19685039370078741"/>
  <pageSetup paperSize="9" scale="95" orientation="landscape" horizontalDpi="4294967295" verticalDpi="4294967295" r:id="rId1"/>
  <headerFooter>
    <oddFooter>&amp;C&amp;"Arial,Uobičajeno"&amp;9Stranica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6"/>
  <sheetViews>
    <sheetView showGridLines="0" view="pageBreakPreview" zoomScaleNormal="100" zoomScaleSheetLayoutView="100" workbookViewId="0">
      <selection sqref="A1:H1"/>
    </sheetView>
  </sheetViews>
  <sheetFormatPr defaultRowHeight="15" x14ac:dyDescent="0.25"/>
  <cols>
    <col min="1" max="1" width="8" customWidth="1"/>
    <col min="2" max="2" width="52.140625" customWidth="1"/>
    <col min="3" max="6" width="15.85546875" customWidth="1"/>
  </cols>
  <sheetData>
    <row r="1" spans="1:8" ht="33" customHeight="1" x14ac:dyDescent="0.25">
      <c r="A1" s="115" t="s">
        <v>155</v>
      </c>
      <c r="B1" s="115"/>
      <c r="C1" s="115"/>
      <c r="D1" s="115"/>
      <c r="E1" s="115"/>
      <c r="F1" s="115"/>
      <c r="G1" s="115"/>
      <c r="H1" s="115"/>
    </row>
    <row r="2" spans="1:8" x14ac:dyDescent="0.25">
      <c r="A2" s="3"/>
      <c r="B2" s="3"/>
      <c r="C2" s="3"/>
      <c r="D2" s="3"/>
      <c r="E2" s="3"/>
      <c r="F2" s="3"/>
      <c r="G2" s="3"/>
    </row>
    <row r="3" spans="1:8" x14ac:dyDescent="0.25">
      <c r="A3" s="116" t="s">
        <v>139</v>
      </c>
      <c r="B3" s="116"/>
      <c r="C3" s="116"/>
      <c r="D3" s="116"/>
      <c r="E3" s="116"/>
      <c r="F3" s="116"/>
      <c r="G3" s="116"/>
      <c r="H3" s="116"/>
    </row>
    <row r="4" spans="1:8" ht="33" customHeight="1" x14ac:dyDescent="0.25">
      <c r="A4" s="117" t="s">
        <v>141</v>
      </c>
      <c r="B4" s="117"/>
      <c r="C4" s="117"/>
      <c r="D4" s="117"/>
      <c r="E4" s="117"/>
      <c r="F4" s="117"/>
      <c r="G4" s="117"/>
      <c r="H4" s="117"/>
    </row>
    <row r="5" spans="1:8" x14ac:dyDescent="0.25">
      <c r="A5" s="116" t="s">
        <v>144</v>
      </c>
      <c r="B5" s="116"/>
      <c r="C5" s="116"/>
      <c r="D5" s="116"/>
      <c r="E5" s="116"/>
      <c r="F5" s="116"/>
      <c r="G5" s="116"/>
      <c r="H5" s="116"/>
    </row>
    <row r="7" spans="1:8" ht="39.950000000000003" customHeight="1" x14ac:dyDescent="0.25">
      <c r="A7" s="122" t="s">
        <v>0</v>
      </c>
      <c r="B7" s="123"/>
      <c r="C7" s="15" t="s">
        <v>156</v>
      </c>
      <c r="D7" s="15" t="s">
        <v>158</v>
      </c>
      <c r="E7" s="15" t="s">
        <v>159</v>
      </c>
      <c r="F7" s="15" t="s">
        <v>157</v>
      </c>
      <c r="G7" s="17" t="s">
        <v>1</v>
      </c>
      <c r="H7" s="17" t="s">
        <v>1</v>
      </c>
    </row>
    <row r="8" spans="1:8" ht="11.25" customHeight="1" x14ac:dyDescent="0.25">
      <c r="A8" s="124">
        <v>1</v>
      </c>
      <c r="B8" s="125"/>
      <c r="C8" s="38">
        <v>2</v>
      </c>
      <c r="D8" s="38">
        <v>3</v>
      </c>
      <c r="E8" s="38">
        <v>4</v>
      </c>
      <c r="F8" s="38">
        <v>5</v>
      </c>
      <c r="G8" s="38" t="s">
        <v>14</v>
      </c>
      <c r="H8" s="38" t="s">
        <v>15</v>
      </c>
    </row>
    <row r="9" spans="1:8" ht="13.5" customHeight="1" x14ac:dyDescent="0.25">
      <c r="A9" s="75" t="s">
        <v>134</v>
      </c>
      <c r="B9" s="65"/>
      <c r="C9" s="66">
        <f>C10</f>
        <v>22331119.190000001</v>
      </c>
      <c r="D9" s="66">
        <f t="shared" ref="D9:F10" si="0">D10</f>
        <v>110989000</v>
      </c>
      <c r="E9" s="66">
        <f t="shared" si="0"/>
        <v>110989000</v>
      </c>
      <c r="F9" s="66">
        <f t="shared" si="0"/>
        <v>20078275.129999999</v>
      </c>
      <c r="G9" s="63">
        <f>F9/C9*100</f>
        <v>89.91163836961276</v>
      </c>
      <c r="H9" s="64">
        <f>F9/E9*100</f>
        <v>18.090328888448404</v>
      </c>
    </row>
    <row r="10" spans="1:8" ht="13.5" customHeight="1" x14ac:dyDescent="0.25">
      <c r="A10" s="73" t="s">
        <v>84</v>
      </c>
      <c r="B10" s="59" t="s">
        <v>82</v>
      </c>
      <c r="C10" s="23">
        <f>C11</f>
        <v>22331119.190000001</v>
      </c>
      <c r="D10" s="23">
        <f t="shared" si="0"/>
        <v>110989000</v>
      </c>
      <c r="E10" s="23">
        <f t="shared" si="0"/>
        <v>110989000</v>
      </c>
      <c r="F10" s="23">
        <f t="shared" si="0"/>
        <v>20078275.129999999</v>
      </c>
      <c r="G10" s="24">
        <f>F10/C10*100</f>
        <v>89.91163836961276</v>
      </c>
      <c r="H10" s="25">
        <f>F10/E10*100</f>
        <v>18.090328888448404</v>
      </c>
    </row>
    <row r="11" spans="1:8" ht="13.5" customHeight="1" x14ac:dyDescent="0.25">
      <c r="A11" s="74" t="s">
        <v>85</v>
      </c>
      <c r="B11" s="67" t="s">
        <v>83</v>
      </c>
      <c r="C11" s="39">
        <f>22414340.21-83221.02</f>
        <v>22331119.190000001</v>
      </c>
      <c r="D11" s="39">
        <v>110989000</v>
      </c>
      <c r="E11" s="39">
        <v>110989000</v>
      </c>
      <c r="F11" s="39">
        <v>20078275.129999999</v>
      </c>
      <c r="G11" s="40">
        <f t="shared" ref="G11" si="1">F11/C11*100</f>
        <v>89.91163836961276</v>
      </c>
      <c r="H11" s="41">
        <f t="shared" ref="H11" si="2">F11/E11*100</f>
        <v>18.090328888448404</v>
      </c>
    </row>
    <row r="12" spans="1:8" ht="13.5" customHeight="1" x14ac:dyDescent="0.25"/>
    <row r="13" spans="1:8" ht="13.5" customHeight="1" x14ac:dyDescent="0.25"/>
    <row r="14" spans="1:8" ht="13.5" customHeight="1" x14ac:dyDescent="0.25"/>
    <row r="15" spans="1:8" ht="13.5" customHeight="1" x14ac:dyDescent="0.25"/>
    <row r="16" spans="1:8" ht="13.5" customHeight="1" x14ac:dyDescent="0.25"/>
  </sheetData>
  <mergeCells count="6">
    <mergeCell ref="A1:H1"/>
    <mergeCell ref="A3:H3"/>
    <mergeCell ref="A4:H4"/>
    <mergeCell ref="A7:B7"/>
    <mergeCell ref="A8:B8"/>
    <mergeCell ref="A5:H5"/>
  </mergeCells>
  <printOptions horizontalCentered="1"/>
  <pageMargins left="0.11811023622047245" right="0.11811023622047245" top="0.55118110236220474" bottom="0.55118110236220474" header="0.31496062992125984" footer="0.19685039370078741"/>
  <pageSetup paperSize="9" scale="95" orientation="landscape" horizontalDpi="4294967295" verticalDpi="4294967295" r:id="rId1"/>
  <headerFooter>
    <oddFooter>&amp;CStranica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9"/>
  <sheetViews>
    <sheetView showGridLines="0" view="pageBreakPreview" zoomScaleNormal="100" zoomScaleSheetLayoutView="100" workbookViewId="0">
      <pane ySplit="13" topLeftCell="A14" activePane="bottomLeft" state="frozen"/>
      <selection sqref="A1:H1"/>
      <selection pane="bottomLeft" sqref="A1:F1"/>
    </sheetView>
  </sheetViews>
  <sheetFormatPr defaultRowHeight="14.25" x14ac:dyDescent="0.2"/>
  <cols>
    <col min="1" max="1" width="10.7109375" style="26" customWidth="1"/>
    <col min="2" max="2" width="70.7109375" style="26" customWidth="1"/>
    <col min="3" max="5" width="15.85546875" style="26" customWidth="1"/>
    <col min="6" max="16384" width="9.140625" style="26"/>
  </cols>
  <sheetData>
    <row r="1" spans="1:6" ht="33" customHeight="1" x14ac:dyDescent="0.2">
      <c r="A1" s="115" t="s">
        <v>155</v>
      </c>
      <c r="B1" s="115"/>
      <c r="C1" s="115"/>
      <c r="D1" s="115"/>
      <c r="E1" s="115"/>
      <c r="F1" s="115"/>
    </row>
    <row r="2" spans="1:6" x14ac:dyDescent="0.2">
      <c r="A2" s="27"/>
      <c r="B2" s="27"/>
      <c r="C2" s="28"/>
      <c r="D2" s="28"/>
      <c r="E2" s="28"/>
    </row>
    <row r="3" spans="1:6" ht="15" x14ac:dyDescent="0.25">
      <c r="A3" s="116" t="s">
        <v>145</v>
      </c>
      <c r="B3" s="116"/>
      <c r="C3" s="116"/>
      <c r="D3" s="116"/>
      <c r="E3" s="116"/>
      <c r="F3" s="116"/>
    </row>
    <row r="4" spans="1:6" ht="15" x14ac:dyDescent="0.2">
      <c r="A4" s="117"/>
      <c r="B4" s="117"/>
      <c r="C4" s="117"/>
      <c r="D4" s="117"/>
      <c r="E4" s="117"/>
      <c r="F4" s="117"/>
    </row>
    <row r="5" spans="1:6" ht="15" x14ac:dyDescent="0.25">
      <c r="A5" s="116" t="s">
        <v>146</v>
      </c>
      <c r="B5" s="116"/>
      <c r="C5" s="116"/>
      <c r="D5" s="116"/>
      <c r="E5" s="116"/>
      <c r="F5" s="116"/>
    </row>
    <row r="7" spans="1:6" ht="39.950000000000003" customHeight="1" x14ac:dyDescent="0.2">
      <c r="A7" s="122" t="s">
        <v>0</v>
      </c>
      <c r="B7" s="123"/>
      <c r="C7" s="15" t="s">
        <v>158</v>
      </c>
      <c r="D7" s="15" t="s">
        <v>159</v>
      </c>
      <c r="E7" s="15" t="s">
        <v>157</v>
      </c>
      <c r="F7" s="17" t="s">
        <v>1</v>
      </c>
    </row>
    <row r="8" spans="1:6" ht="11.25" customHeight="1" x14ac:dyDescent="0.2">
      <c r="A8" s="124">
        <v>1</v>
      </c>
      <c r="B8" s="125"/>
      <c r="C8" s="38">
        <v>2</v>
      </c>
      <c r="D8" s="38">
        <v>3</v>
      </c>
      <c r="E8" s="38">
        <v>4</v>
      </c>
      <c r="F8" s="38" t="s">
        <v>16</v>
      </c>
    </row>
    <row r="9" spans="1:6" ht="13.5" customHeight="1" x14ac:dyDescent="0.2">
      <c r="A9" s="65">
        <v>22218</v>
      </c>
      <c r="B9" s="65" t="s">
        <v>150</v>
      </c>
      <c r="C9" s="66">
        <v>110989000</v>
      </c>
      <c r="D9" s="66">
        <v>110989000</v>
      </c>
      <c r="E9" s="66">
        <v>20078275.130000003</v>
      </c>
      <c r="F9" s="64">
        <f>E9/D9*100</f>
        <v>18.090328888448408</v>
      </c>
    </row>
    <row r="10" spans="1:6" ht="13.5" customHeight="1" x14ac:dyDescent="0.2">
      <c r="A10" s="42">
        <v>31</v>
      </c>
      <c r="B10" s="42" t="s">
        <v>80</v>
      </c>
      <c r="C10" s="21">
        <f>C14</f>
        <v>39179024</v>
      </c>
      <c r="D10" s="21">
        <f t="shared" ref="D10:E10" si="0">D14</f>
        <v>39179024</v>
      </c>
      <c r="E10" s="21">
        <f t="shared" si="0"/>
        <v>9090893.9500000011</v>
      </c>
      <c r="F10" s="22">
        <f t="shared" ref="F10:F11" si="1">E10/D10*100</f>
        <v>23.203472220237035</v>
      </c>
    </row>
    <row r="11" spans="1:6" ht="13.5" customHeight="1" x14ac:dyDescent="0.2">
      <c r="A11" s="42">
        <v>43</v>
      </c>
      <c r="B11" s="42" t="s">
        <v>81</v>
      </c>
      <c r="C11" s="21">
        <f>C49</f>
        <v>71809976</v>
      </c>
      <c r="D11" s="21">
        <f t="shared" ref="D11:E11" si="2">D49</f>
        <v>71809976</v>
      </c>
      <c r="E11" s="21">
        <f t="shared" si="2"/>
        <v>10987381.180000003</v>
      </c>
      <c r="F11" s="22">
        <f t="shared" si="1"/>
        <v>15.300633410600225</v>
      </c>
    </row>
    <row r="12" spans="1:6" ht="13.5" customHeight="1" x14ac:dyDescent="0.2">
      <c r="A12" s="60">
        <v>3401</v>
      </c>
      <c r="B12" s="60" t="s">
        <v>132</v>
      </c>
      <c r="C12" s="61">
        <f>SUM(C10:C11)</f>
        <v>110989000</v>
      </c>
      <c r="D12" s="61">
        <f>SUM(D10:D11)</f>
        <v>110989000</v>
      </c>
      <c r="E12" s="61">
        <f>SUM(E10:E11)</f>
        <v>20078275.130000003</v>
      </c>
      <c r="F12" s="62">
        <f t="shared" ref="F12:F14" si="3">E12/D12*100</f>
        <v>18.090328888448408</v>
      </c>
    </row>
    <row r="13" spans="1:6" ht="13.5" customHeight="1" x14ac:dyDescent="0.2">
      <c r="A13" s="48" t="s">
        <v>17</v>
      </c>
      <c r="B13" s="48" t="s">
        <v>133</v>
      </c>
      <c r="C13" s="49">
        <f>C15+C19+C42+C47+C50+C55+C80+C83+C85+C87+C89+C92+C94+C102</f>
        <v>110989000</v>
      </c>
      <c r="D13" s="49">
        <f>D15+D19+D42+D47+D50+D55+D80+D83+D85+D87+D89+D92+D94+D102</f>
        <v>110989000</v>
      </c>
      <c r="E13" s="49">
        <f>E15+E19+E42+E47+E50+E55+E80+E83+E85+E87+E89+E92+E94+E102</f>
        <v>20078275.130000003</v>
      </c>
      <c r="F13" s="50">
        <f t="shared" si="3"/>
        <v>18.090328888448408</v>
      </c>
    </row>
    <row r="14" spans="1:6" ht="13.5" customHeight="1" x14ac:dyDescent="0.2">
      <c r="A14" s="42">
        <v>31</v>
      </c>
      <c r="B14" s="42" t="s">
        <v>80</v>
      </c>
      <c r="C14" s="21">
        <f>C15+C19+C42+C47</f>
        <v>39179024</v>
      </c>
      <c r="D14" s="21">
        <f>D15+D19+D42+D47</f>
        <v>39179024</v>
      </c>
      <c r="E14" s="21">
        <f>E15+E19+E42+E47</f>
        <v>9090893.9500000011</v>
      </c>
      <c r="F14" s="22">
        <f t="shared" si="3"/>
        <v>23.203472220237035</v>
      </c>
    </row>
    <row r="15" spans="1:6" ht="13.5" customHeight="1" x14ac:dyDescent="0.2">
      <c r="A15" s="43">
        <v>31</v>
      </c>
      <c r="B15" s="43" t="s">
        <v>18</v>
      </c>
      <c r="C15" s="31">
        <v>12853126</v>
      </c>
      <c r="D15" s="31">
        <v>12853126</v>
      </c>
      <c r="E15" s="31">
        <f>SUM(E16:E18)</f>
        <v>5905098.4500000011</v>
      </c>
      <c r="F15" s="31">
        <f>E15/D15*100</f>
        <v>45.942897082001693</v>
      </c>
    </row>
    <row r="16" spans="1:6" s="1" customFormat="1" ht="13.5" customHeight="1" x14ac:dyDescent="0.2">
      <c r="A16" s="57">
        <v>3111</v>
      </c>
      <c r="B16" s="45" t="s">
        <v>19</v>
      </c>
      <c r="C16" s="30"/>
      <c r="D16" s="30"/>
      <c r="E16" s="30">
        <v>4556812.7</v>
      </c>
      <c r="F16" s="30"/>
    </row>
    <row r="17" spans="1:6" s="1" customFormat="1" ht="13.5" customHeight="1" x14ac:dyDescent="0.2">
      <c r="A17" s="57">
        <v>3121</v>
      </c>
      <c r="B17" s="45" t="s">
        <v>21</v>
      </c>
      <c r="C17" s="30"/>
      <c r="D17" s="30"/>
      <c r="E17" s="30">
        <v>604691.77</v>
      </c>
      <c r="F17" s="30"/>
    </row>
    <row r="18" spans="1:6" s="1" customFormat="1" ht="13.5" customHeight="1" x14ac:dyDescent="0.2">
      <c r="A18" s="57">
        <v>3132</v>
      </c>
      <c r="B18" s="45" t="s">
        <v>22</v>
      </c>
      <c r="C18" s="30"/>
      <c r="D18" s="30"/>
      <c r="E18" s="30">
        <v>743593.98</v>
      </c>
      <c r="F18" s="30"/>
    </row>
    <row r="19" spans="1:6" s="1" customFormat="1" ht="13.5" customHeight="1" x14ac:dyDescent="0.2">
      <c r="A19" s="43">
        <v>32</v>
      </c>
      <c r="B19" s="43" t="s">
        <v>23</v>
      </c>
      <c r="C19" s="31">
        <v>12519578</v>
      </c>
      <c r="D19" s="31">
        <v>12519578</v>
      </c>
      <c r="E19" s="31">
        <f>SUM(E20:E41)</f>
        <v>3012513.2699999996</v>
      </c>
      <c r="F19" s="31">
        <f>E19/D19*100</f>
        <v>24.062418637433304</v>
      </c>
    </row>
    <row r="20" spans="1:6" s="1" customFormat="1" ht="13.5" customHeight="1" x14ac:dyDescent="0.2">
      <c r="A20" s="57">
        <v>3211</v>
      </c>
      <c r="B20" s="45" t="s">
        <v>24</v>
      </c>
      <c r="C20" s="30"/>
      <c r="D20" s="30"/>
      <c r="E20" s="30">
        <v>7962.71</v>
      </c>
      <c r="F20" s="30"/>
    </row>
    <row r="21" spans="1:6" s="1" customFormat="1" ht="13.5" customHeight="1" x14ac:dyDescent="0.2">
      <c r="A21" s="58">
        <v>3212</v>
      </c>
      <c r="B21" s="46" t="s">
        <v>25</v>
      </c>
      <c r="C21" s="30"/>
      <c r="D21" s="30"/>
      <c r="E21" s="30">
        <v>59630.15</v>
      </c>
      <c r="F21" s="30"/>
    </row>
    <row r="22" spans="1:6" s="1" customFormat="1" ht="13.5" customHeight="1" x14ac:dyDescent="0.2">
      <c r="A22" s="57">
        <v>3213</v>
      </c>
      <c r="B22" s="45" t="s">
        <v>26</v>
      </c>
      <c r="C22" s="30"/>
      <c r="D22" s="30"/>
      <c r="E22" s="30">
        <v>3056.22</v>
      </c>
      <c r="F22" s="30"/>
    </row>
    <row r="23" spans="1:6" s="1" customFormat="1" ht="13.5" customHeight="1" x14ac:dyDescent="0.2">
      <c r="A23" s="57">
        <v>3221</v>
      </c>
      <c r="B23" s="45" t="s">
        <v>27</v>
      </c>
      <c r="C23" s="30"/>
      <c r="D23" s="30"/>
      <c r="E23" s="30">
        <v>186615.2</v>
      </c>
      <c r="F23" s="30"/>
    </row>
    <row r="24" spans="1:6" s="1" customFormat="1" ht="13.5" customHeight="1" x14ac:dyDescent="0.2">
      <c r="A24" s="57">
        <v>3222</v>
      </c>
      <c r="B24" s="45" t="s">
        <v>28</v>
      </c>
      <c r="C24" s="30"/>
      <c r="D24" s="30"/>
      <c r="E24" s="30">
        <v>1721100.35</v>
      </c>
      <c r="F24" s="30"/>
    </row>
    <row r="25" spans="1:6" s="1" customFormat="1" ht="13.5" customHeight="1" x14ac:dyDescent="0.2">
      <c r="A25" s="57">
        <v>3223</v>
      </c>
      <c r="B25" s="45" t="s">
        <v>29</v>
      </c>
      <c r="C25" s="30"/>
      <c r="D25" s="30"/>
      <c r="E25" s="30">
        <v>229391.17</v>
      </c>
      <c r="F25" s="30"/>
    </row>
    <row r="26" spans="1:6" s="1" customFormat="1" ht="13.5" customHeight="1" x14ac:dyDescent="0.2">
      <c r="A26" s="58">
        <v>3224</v>
      </c>
      <c r="B26" s="46" t="s">
        <v>30</v>
      </c>
      <c r="C26" s="30"/>
      <c r="D26" s="30"/>
      <c r="E26" s="30">
        <v>70292.02</v>
      </c>
      <c r="F26" s="30"/>
    </row>
    <row r="27" spans="1:6" s="1" customFormat="1" ht="13.5" customHeight="1" x14ac:dyDescent="0.2">
      <c r="A27" s="57">
        <v>3225</v>
      </c>
      <c r="B27" s="45" t="s">
        <v>31</v>
      </c>
      <c r="C27" s="30"/>
      <c r="D27" s="30"/>
      <c r="E27" s="30">
        <v>33794.449999999997</v>
      </c>
      <c r="F27" s="30"/>
    </row>
    <row r="28" spans="1:6" s="1" customFormat="1" ht="13.5" customHeight="1" x14ac:dyDescent="0.2">
      <c r="A28" s="57">
        <v>3227</v>
      </c>
      <c r="B28" s="45" t="s">
        <v>32</v>
      </c>
      <c r="C28" s="30"/>
      <c r="D28" s="30"/>
      <c r="E28" s="30">
        <v>13581.23</v>
      </c>
      <c r="F28" s="30"/>
    </row>
    <row r="29" spans="1:6" s="1" customFormat="1" ht="13.5" customHeight="1" x14ac:dyDescent="0.2">
      <c r="A29" s="57">
        <v>3231</v>
      </c>
      <c r="B29" s="45" t="s">
        <v>33</v>
      </c>
      <c r="C29" s="30"/>
      <c r="D29" s="30"/>
      <c r="E29" s="30">
        <v>2671.15</v>
      </c>
      <c r="F29" s="30"/>
    </row>
    <row r="30" spans="1:6" s="1" customFormat="1" ht="13.5" customHeight="1" x14ac:dyDescent="0.2">
      <c r="A30" s="57">
        <v>3232</v>
      </c>
      <c r="B30" s="45" t="s">
        <v>34</v>
      </c>
      <c r="C30" s="30"/>
      <c r="D30" s="30"/>
      <c r="E30" s="30">
        <v>104727.53</v>
      </c>
      <c r="F30" s="30"/>
    </row>
    <row r="31" spans="1:6" s="1" customFormat="1" ht="13.5" customHeight="1" x14ac:dyDescent="0.2">
      <c r="A31" s="57">
        <v>3233</v>
      </c>
      <c r="B31" s="45" t="s">
        <v>35</v>
      </c>
      <c r="C31" s="30"/>
      <c r="D31" s="30"/>
      <c r="E31" s="30">
        <v>19116.57</v>
      </c>
      <c r="F31" s="30"/>
    </row>
    <row r="32" spans="1:6" s="1" customFormat="1" ht="13.5" customHeight="1" x14ac:dyDescent="0.2">
      <c r="A32" s="57">
        <v>3234</v>
      </c>
      <c r="B32" s="45" t="s">
        <v>36</v>
      </c>
      <c r="C32" s="30"/>
      <c r="D32" s="30"/>
      <c r="E32" s="30">
        <v>91959.84</v>
      </c>
      <c r="F32" s="30"/>
    </row>
    <row r="33" spans="1:6" s="1" customFormat="1" ht="13.5" customHeight="1" x14ac:dyDescent="0.2">
      <c r="A33" s="57">
        <v>3235</v>
      </c>
      <c r="B33" s="45" t="s">
        <v>37</v>
      </c>
      <c r="C33" s="30"/>
      <c r="D33" s="30"/>
      <c r="E33" s="30">
        <v>4950</v>
      </c>
      <c r="F33" s="30"/>
    </row>
    <row r="34" spans="1:6" s="1" customFormat="1" ht="13.5" customHeight="1" x14ac:dyDescent="0.2">
      <c r="A34" s="57">
        <v>3236</v>
      </c>
      <c r="B34" s="45" t="s">
        <v>38</v>
      </c>
      <c r="C34" s="30"/>
      <c r="D34" s="30"/>
      <c r="E34" s="30">
        <v>12836.03</v>
      </c>
      <c r="F34" s="30"/>
    </row>
    <row r="35" spans="1:6" s="1" customFormat="1" ht="13.5" customHeight="1" x14ac:dyDescent="0.2">
      <c r="A35" s="57">
        <v>3237</v>
      </c>
      <c r="B35" s="45" t="s">
        <v>39</v>
      </c>
      <c r="C35" s="30"/>
      <c r="D35" s="30"/>
      <c r="E35" s="30">
        <v>85103.69</v>
      </c>
      <c r="F35" s="30"/>
    </row>
    <row r="36" spans="1:6" s="1" customFormat="1" ht="13.5" customHeight="1" x14ac:dyDescent="0.2">
      <c r="A36" s="57">
        <v>3238</v>
      </c>
      <c r="B36" s="45" t="s">
        <v>40</v>
      </c>
      <c r="C36" s="30"/>
      <c r="D36" s="30"/>
      <c r="E36" s="30">
        <v>44.97</v>
      </c>
      <c r="F36" s="30"/>
    </row>
    <row r="37" spans="1:6" s="1" customFormat="1" ht="13.5" customHeight="1" x14ac:dyDescent="0.2">
      <c r="A37" s="57">
        <v>3239</v>
      </c>
      <c r="B37" s="45" t="s">
        <v>41</v>
      </c>
      <c r="C37" s="30"/>
      <c r="D37" s="30"/>
      <c r="E37" s="30">
        <v>3983.4</v>
      </c>
      <c r="F37" s="30"/>
    </row>
    <row r="38" spans="1:6" s="1" customFormat="1" ht="13.5" customHeight="1" x14ac:dyDescent="0.2">
      <c r="A38" s="57">
        <v>3292</v>
      </c>
      <c r="B38" s="45" t="s">
        <v>44</v>
      </c>
      <c r="C38" s="30"/>
      <c r="D38" s="30"/>
      <c r="E38" s="30">
        <v>2696.05</v>
      </c>
      <c r="F38" s="30"/>
    </row>
    <row r="39" spans="1:6" s="1" customFormat="1" ht="13.5" customHeight="1" x14ac:dyDescent="0.2">
      <c r="A39" s="57">
        <v>3294</v>
      </c>
      <c r="B39" s="45" t="s">
        <v>46</v>
      </c>
      <c r="C39" s="30"/>
      <c r="D39" s="30"/>
      <c r="E39" s="30">
        <v>1464</v>
      </c>
      <c r="F39" s="30"/>
    </row>
    <row r="40" spans="1:6" s="1" customFormat="1" ht="13.5" customHeight="1" x14ac:dyDescent="0.2">
      <c r="A40" s="57">
        <v>3295</v>
      </c>
      <c r="B40" s="45" t="s">
        <v>47</v>
      </c>
      <c r="C40" s="30"/>
      <c r="D40" s="30"/>
      <c r="E40" s="30">
        <v>204227.94</v>
      </c>
      <c r="F40" s="30"/>
    </row>
    <row r="41" spans="1:6" s="1" customFormat="1" ht="13.5" customHeight="1" x14ac:dyDescent="0.2">
      <c r="A41" s="57">
        <v>3299</v>
      </c>
      <c r="B41" s="45" t="s">
        <v>43</v>
      </c>
      <c r="C41" s="30"/>
      <c r="D41" s="30"/>
      <c r="E41" s="30">
        <v>153308.6</v>
      </c>
      <c r="F41" s="30"/>
    </row>
    <row r="42" spans="1:6" s="1" customFormat="1" ht="13.5" customHeight="1" x14ac:dyDescent="0.2">
      <c r="A42" s="43">
        <v>42</v>
      </c>
      <c r="B42" s="43" t="s">
        <v>52</v>
      </c>
      <c r="C42" s="31">
        <v>2139720</v>
      </c>
      <c r="D42" s="31">
        <v>2139720</v>
      </c>
      <c r="E42" s="31">
        <f>SUM(E43:E46)</f>
        <v>85140.68</v>
      </c>
      <c r="F42" s="31">
        <f>E42/D42*100</f>
        <v>3.979057072888041</v>
      </c>
    </row>
    <row r="43" spans="1:6" s="1" customFormat="1" ht="13.5" customHeight="1" x14ac:dyDescent="0.2">
      <c r="A43" s="57">
        <v>4214</v>
      </c>
      <c r="B43" s="45" t="s">
        <v>131</v>
      </c>
      <c r="C43" s="30"/>
      <c r="D43" s="30"/>
      <c r="E43" s="30">
        <v>14997.5</v>
      </c>
      <c r="F43" s="30"/>
    </row>
    <row r="44" spans="1:6" s="1" customFormat="1" ht="13.5" customHeight="1" x14ac:dyDescent="0.2">
      <c r="A44" s="57">
        <v>4223</v>
      </c>
      <c r="B44" s="45" t="s">
        <v>55</v>
      </c>
      <c r="C44" s="30"/>
      <c r="D44" s="30"/>
      <c r="E44" s="30">
        <v>1428.94</v>
      </c>
      <c r="F44" s="30"/>
    </row>
    <row r="45" spans="1:6" s="1" customFormat="1" ht="13.5" customHeight="1" x14ac:dyDescent="0.2">
      <c r="A45" s="57">
        <v>4227</v>
      </c>
      <c r="B45" s="45" t="s">
        <v>58</v>
      </c>
      <c r="C45" s="30"/>
      <c r="D45" s="30"/>
      <c r="E45" s="30">
        <v>42514.239999999998</v>
      </c>
      <c r="F45" s="30"/>
    </row>
    <row r="46" spans="1:6" s="1" customFormat="1" ht="13.5" customHeight="1" x14ac:dyDescent="0.2">
      <c r="A46" s="57">
        <v>4241</v>
      </c>
      <c r="B46" s="45" t="s">
        <v>161</v>
      </c>
      <c r="C46" s="30"/>
      <c r="D46" s="30"/>
      <c r="E46" s="30">
        <v>26200</v>
      </c>
      <c r="F46" s="30"/>
    </row>
    <row r="47" spans="1:6" s="1" customFormat="1" ht="13.5" customHeight="1" x14ac:dyDescent="0.2">
      <c r="A47" s="43">
        <v>45</v>
      </c>
      <c r="B47" s="43" t="s">
        <v>60</v>
      </c>
      <c r="C47" s="31">
        <v>11666600</v>
      </c>
      <c r="D47" s="31">
        <v>11666600</v>
      </c>
      <c r="E47" s="31">
        <f>SUM(E48:E48)</f>
        <v>88141.55</v>
      </c>
      <c r="F47" s="31">
        <f>E47/D47*100</f>
        <v>0.75550331716181229</v>
      </c>
    </row>
    <row r="48" spans="1:6" s="1" customFormat="1" ht="13.5" customHeight="1" x14ac:dyDescent="0.2">
      <c r="A48" s="57">
        <v>4511</v>
      </c>
      <c r="B48" s="45" t="s">
        <v>61</v>
      </c>
      <c r="C48" s="30"/>
      <c r="D48" s="30"/>
      <c r="E48" s="30">
        <v>88141.55</v>
      </c>
      <c r="F48" s="30"/>
    </row>
    <row r="49" spans="1:6" s="1" customFormat="1" ht="13.5" customHeight="1" x14ac:dyDescent="0.15">
      <c r="A49" s="42">
        <v>43</v>
      </c>
      <c r="B49" s="42" t="s">
        <v>81</v>
      </c>
      <c r="C49" s="21">
        <f>C50+C55+C80+C83+C85+C87+C89+C92+C94+C102</f>
        <v>71809976</v>
      </c>
      <c r="D49" s="21">
        <f>D50+D55+D80+D83+D85+D87+D89+D92+D94+D102</f>
        <v>71809976</v>
      </c>
      <c r="E49" s="21">
        <f>E50+E55+E80+E83+E85+E87+E89+E92+E94+E102</f>
        <v>10987381.180000003</v>
      </c>
      <c r="F49" s="22">
        <f t="shared" ref="F49" si="4">E49/D49*100</f>
        <v>15.300633410600225</v>
      </c>
    </row>
    <row r="50" spans="1:6" s="1" customFormat="1" ht="13.5" customHeight="1" x14ac:dyDescent="0.2">
      <c r="A50" s="43">
        <v>31</v>
      </c>
      <c r="B50" s="43" t="s">
        <v>18</v>
      </c>
      <c r="C50" s="31">
        <v>13522693</v>
      </c>
      <c r="D50" s="31">
        <v>13522693</v>
      </c>
      <c r="E50" s="31">
        <f>SUM(E51:E54)</f>
        <v>5148269.17</v>
      </c>
      <c r="F50" s="31">
        <f>E50/D50*100</f>
        <v>38.071330688347359</v>
      </c>
    </row>
    <row r="51" spans="1:6" s="1" customFormat="1" ht="13.5" customHeight="1" x14ac:dyDescent="0.2">
      <c r="A51" s="57">
        <v>3111</v>
      </c>
      <c r="B51" s="45" t="s">
        <v>19</v>
      </c>
      <c r="C51" s="30"/>
      <c r="D51" s="30"/>
      <c r="E51" s="30">
        <v>4002175.59</v>
      </c>
      <c r="F51" s="30"/>
    </row>
    <row r="52" spans="1:6" s="1" customFormat="1" ht="13.5" customHeight="1" x14ac:dyDescent="0.2">
      <c r="A52" s="57">
        <v>3121</v>
      </c>
      <c r="B52" s="45" t="s">
        <v>21</v>
      </c>
      <c r="C52" s="30"/>
      <c r="D52" s="30"/>
      <c r="E52" s="30">
        <v>476114.8</v>
      </c>
      <c r="F52" s="30"/>
    </row>
    <row r="53" spans="1:6" s="1" customFormat="1" ht="13.5" customHeight="1" x14ac:dyDescent="0.2">
      <c r="A53" s="57">
        <v>3131</v>
      </c>
      <c r="B53" s="45" t="s">
        <v>62</v>
      </c>
      <c r="C53" s="30"/>
      <c r="D53" s="30"/>
      <c r="E53" s="30">
        <v>13174.04</v>
      </c>
      <c r="F53" s="30"/>
    </row>
    <row r="54" spans="1:6" s="1" customFormat="1" ht="13.5" customHeight="1" x14ac:dyDescent="0.2">
      <c r="A54" s="57">
        <v>3132</v>
      </c>
      <c r="B54" s="45" t="s">
        <v>22</v>
      </c>
      <c r="C54" s="30"/>
      <c r="D54" s="30"/>
      <c r="E54" s="30">
        <v>656804.74</v>
      </c>
      <c r="F54" s="30"/>
    </row>
    <row r="55" spans="1:6" s="1" customFormat="1" ht="13.5" customHeight="1" x14ac:dyDescent="0.2">
      <c r="A55" s="43">
        <v>32</v>
      </c>
      <c r="B55" s="43" t="s">
        <v>23</v>
      </c>
      <c r="C55" s="31">
        <v>9718384</v>
      </c>
      <c r="D55" s="31">
        <v>9718384</v>
      </c>
      <c r="E55" s="31">
        <f>SUM(E56:E79)</f>
        <v>3148851.41</v>
      </c>
      <c r="F55" s="31">
        <f>E55/D55*100</f>
        <v>32.400977467035673</v>
      </c>
    </row>
    <row r="56" spans="1:6" s="1" customFormat="1" ht="13.5" customHeight="1" x14ac:dyDescent="0.2">
      <c r="A56" s="57">
        <v>3211</v>
      </c>
      <c r="B56" s="45" t="s">
        <v>24</v>
      </c>
      <c r="C56" s="30"/>
      <c r="D56" s="30"/>
      <c r="E56" s="30">
        <v>43968.71</v>
      </c>
      <c r="F56" s="30"/>
    </row>
    <row r="57" spans="1:6" s="1" customFormat="1" ht="13.5" customHeight="1" x14ac:dyDescent="0.2">
      <c r="A57" s="58">
        <v>3212</v>
      </c>
      <c r="B57" s="46" t="s">
        <v>25</v>
      </c>
      <c r="C57" s="30"/>
      <c r="D57" s="30"/>
      <c r="E57" s="30">
        <v>61936.24</v>
      </c>
      <c r="F57" s="30"/>
    </row>
    <row r="58" spans="1:6" s="1" customFormat="1" ht="13.5" customHeight="1" x14ac:dyDescent="0.2">
      <c r="A58" s="57">
        <v>3213</v>
      </c>
      <c r="B58" s="45" t="s">
        <v>26</v>
      </c>
      <c r="C58" s="30"/>
      <c r="D58" s="30"/>
      <c r="E58" s="30">
        <v>27277.82</v>
      </c>
      <c r="F58" s="30"/>
    </row>
    <row r="59" spans="1:6" s="1" customFormat="1" ht="13.5" customHeight="1" x14ac:dyDescent="0.2">
      <c r="A59" s="57">
        <v>3221</v>
      </c>
      <c r="B59" s="45" t="s">
        <v>27</v>
      </c>
      <c r="C59" s="30"/>
      <c r="D59" s="30"/>
      <c r="E59" s="30">
        <v>74555.89</v>
      </c>
      <c r="F59" s="30"/>
    </row>
    <row r="60" spans="1:6" s="1" customFormat="1" ht="13.5" customHeight="1" x14ac:dyDescent="0.2">
      <c r="A60" s="57">
        <v>3223</v>
      </c>
      <c r="B60" s="45" t="s">
        <v>29</v>
      </c>
      <c r="C60" s="30"/>
      <c r="D60" s="30"/>
      <c r="E60" s="30">
        <v>664799.97</v>
      </c>
      <c r="F60" s="30"/>
    </row>
    <row r="61" spans="1:6" s="1" customFormat="1" ht="13.5" customHeight="1" x14ac:dyDescent="0.2">
      <c r="A61" s="58">
        <v>3224</v>
      </c>
      <c r="B61" s="46" t="s">
        <v>30</v>
      </c>
      <c r="C61" s="30"/>
      <c r="D61" s="30"/>
      <c r="E61" s="30">
        <v>162134.79</v>
      </c>
      <c r="F61" s="30"/>
    </row>
    <row r="62" spans="1:6" s="1" customFormat="1" ht="13.5" customHeight="1" x14ac:dyDescent="0.2">
      <c r="A62" s="57">
        <v>3225</v>
      </c>
      <c r="B62" s="45" t="s">
        <v>31</v>
      </c>
      <c r="C62" s="30"/>
      <c r="D62" s="30"/>
      <c r="E62" s="30">
        <v>52357.89</v>
      </c>
      <c r="F62" s="30"/>
    </row>
    <row r="63" spans="1:6" s="1" customFormat="1" ht="13.5" customHeight="1" x14ac:dyDescent="0.2">
      <c r="A63" s="57">
        <v>3227</v>
      </c>
      <c r="B63" s="45" t="s">
        <v>32</v>
      </c>
      <c r="C63" s="30"/>
      <c r="D63" s="30"/>
      <c r="E63" s="30">
        <v>52256.95</v>
      </c>
      <c r="F63" s="30"/>
    </row>
    <row r="64" spans="1:6" s="1" customFormat="1" ht="13.5" customHeight="1" x14ac:dyDescent="0.2">
      <c r="A64" s="57">
        <v>3231</v>
      </c>
      <c r="B64" s="45" t="s">
        <v>33</v>
      </c>
      <c r="C64" s="30"/>
      <c r="D64" s="30"/>
      <c r="E64" s="30">
        <v>55091.37</v>
      </c>
      <c r="F64" s="30"/>
    </row>
    <row r="65" spans="1:6" s="1" customFormat="1" ht="13.5" customHeight="1" x14ac:dyDescent="0.2">
      <c r="A65" s="57">
        <v>3232</v>
      </c>
      <c r="B65" s="45" t="s">
        <v>34</v>
      </c>
      <c r="C65" s="30"/>
      <c r="D65" s="30"/>
      <c r="E65" s="30">
        <v>612834.75</v>
      </c>
      <c r="F65" s="30"/>
    </row>
    <row r="66" spans="1:6" s="1" customFormat="1" ht="13.5" customHeight="1" x14ac:dyDescent="0.2">
      <c r="A66" s="57">
        <v>3233</v>
      </c>
      <c r="B66" s="45" t="s">
        <v>35</v>
      </c>
      <c r="C66" s="30"/>
      <c r="D66" s="30"/>
      <c r="E66" s="30">
        <v>105505.32</v>
      </c>
      <c r="F66" s="30"/>
    </row>
    <row r="67" spans="1:6" s="1" customFormat="1" ht="13.5" customHeight="1" x14ac:dyDescent="0.2">
      <c r="A67" s="57">
        <v>3234</v>
      </c>
      <c r="B67" s="45" t="s">
        <v>36</v>
      </c>
      <c r="C67" s="30"/>
      <c r="D67" s="30"/>
      <c r="E67" s="30">
        <v>20983.58</v>
      </c>
      <c r="F67" s="30"/>
    </row>
    <row r="68" spans="1:6" s="1" customFormat="1" ht="13.5" customHeight="1" x14ac:dyDescent="0.2">
      <c r="A68" s="57">
        <v>3235</v>
      </c>
      <c r="B68" s="45" t="s">
        <v>37</v>
      </c>
      <c r="C68" s="30"/>
      <c r="D68" s="30"/>
      <c r="E68" s="30">
        <v>91999.12</v>
      </c>
      <c r="F68" s="30"/>
    </row>
    <row r="69" spans="1:6" s="1" customFormat="1" ht="13.5" customHeight="1" x14ac:dyDescent="0.2">
      <c r="A69" s="57">
        <v>3236</v>
      </c>
      <c r="B69" s="45" t="s">
        <v>38</v>
      </c>
      <c r="C69" s="30"/>
      <c r="D69" s="30"/>
      <c r="E69" s="30">
        <v>4581.67</v>
      </c>
      <c r="F69" s="30"/>
    </row>
    <row r="70" spans="1:6" s="1" customFormat="1" ht="13.5" customHeight="1" x14ac:dyDescent="0.2">
      <c r="A70" s="57">
        <v>3237</v>
      </c>
      <c r="B70" s="45" t="s">
        <v>39</v>
      </c>
      <c r="C70" s="30"/>
      <c r="D70" s="30"/>
      <c r="E70" s="30">
        <v>331653.2</v>
      </c>
      <c r="F70" s="30"/>
    </row>
    <row r="71" spans="1:6" s="1" customFormat="1" ht="13.5" customHeight="1" x14ac:dyDescent="0.2">
      <c r="A71" s="57">
        <v>3238</v>
      </c>
      <c r="B71" s="45" t="s">
        <v>40</v>
      </c>
      <c r="C71" s="30"/>
      <c r="D71" s="30"/>
      <c r="E71" s="30">
        <v>126357.24</v>
      </c>
      <c r="F71" s="30"/>
    </row>
    <row r="72" spans="1:6" s="1" customFormat="1" ht="13.5" customHeight="1" x14ac:dyDescent="0.2">
      <c r="A72" s="57">
        <v>3239</v>
      </c>
      <c r="B72" s="45" t="s">
        <v>41</v>
      </c>
      <c r="C72" s="30"/>
      <c r="D72" s="30"/>
      <c r="E72" s="30">
        <v>196979.33</v>
      </c>
      <c r="F72" s="30"/>
    </row>
    <row r="73" spans="1:6" s="1" customFormat="1" ht="13.5" customHeight="1" x14ac:dyDescent="0.2">
      <c r="A73" s="57">
        <v>3241</v>
      </c>
      <c r="B73" s="45" t="s">
        <v>42</v>
      </c>
      <c r="C73" s="32"/>
      <c r="D73" s="32"/>
      <c r="E73" s="30">
        <v>1600</v>
      </c>
      <c r="F73" s="30"/>
    </row>
    <row r="74" spans="1:6" s="1" customFormat="1" ht="12.75" x14ac:dyDescent="0.2">
      <c r="A74" s="57">
        <v>3291</v>
      </c>
      <c r="B74" s="45" t="s">
        <v>63</v>
      </c>
      <c r="C74" s="30"/>
      <c r="D74" s="30"/>
      <c r="E74" s="30">
        <v>9058.43</v>
      </c>
      <c r="F74" s="30"/>
    </row>
    <row r="75" spans="1:6" s="1" customFormat="1" ht="13.5" customHeight="1" x14ac:dyDescent="0.2">
      <c r="A75" s="57">
        <v>3292</v>
      </c>
      <c r="B75" s="45" t="s">
        <v>44</v>
      </c>
      <c r="C75" s="30"/>
      <c r="D75" s="30"/>
      <c r="E75" s="30">
        <v>51674.92</v>
      </c>
      <c r="F75" s="30"/>
    </row>
    <row r="76" spans="1:6" s="1" customFormat="1" ht="13.5" customHeight="1" x14ac:dyDescent="0.2">
      <c r="A76" s="57">
        <v>3293</v>
      </c>
      <c r="B76" s="45" t="s">
        <v>45</v>
      </c>
      <c r="C76" s="30"/>
      <c r="D76" s="30"/>
      <c r="E76" s="30">
        <v>3231.07</v>
      </c>
      <c r="F76" s="30"/>
    </row>
    <row r="77" spans="1:6" s="1" customFormat="1" ht="13.5" customHeight="1" x14ac:dyDescent="0.2">
      <c r="A77" s="57">
        <v>3294</v>
      </c>
      <c r="B77" s="45" t="s">
        <v>46</v>
      </c>
      <c r="C77" s="30"/>
      <c r="D77" s="30"/>
      <c r="E77" s="30">
        <v>1395</v>
      </c>
      <c r="F77" s="30"/>
    </row>
    <row r="78" spans="1:6" s="1" customFormat="1" ht="13.5" customHeight="1" x14ac:dyDescent="0.2">
      <c r="A78" s="57">
        <v>3295</v>
      </c>
      <c r="B78" s="45" t="s">
        <v>47</v>
      </c>
      <c r="C78" s="30"/>
      <c r="D78" s="30"/>
      <c r="E78" s="30">
        <v>247819.35</v>
      </c>
      <c r="F78" s="30"/>
    </row>
    <row r="79" spans="1:6" s="1" customFormat="1" ht="13.5" customHeight="1" x14ac:dyDescent="0.2">
      <c r="A79" s="57">
        <v>3299</v>
      </c>
      <c r="B79" s="45" t="s">
        <v>43</v>
      </c>
      <c r="C79" s="30"/>
      <c r="D79" s="30"/>
      <c r="E79" s="30">
        <v>148798.79999999999</v>
      </c>
      <c r="F79" s="30"/>
    </row>
    <row r="80" spans="1:6" s="1" customFormat="1" ht="13.5" customHeight="1" x14ac:dyDescent="0.2">
      <c r="A80" s="43">
        <v>34</v>
      </c>
      <c r="B80" s="43" t="s">
        <v>49</v>
      </c>
      <c r="C80" s="31">
        <v>74200</v>
      </c>
      <c r="D80" s="31">
        <v>74200</v>
      </c>
      <c r="E80" s="31">
        <f>SUM(E81:E82)</f>
        <v>18778.54</v>
      </c>
      <c r="F80" s="31">
        <f>E80/D80*100</f>
        <v>25.308005390835582</v>
      </c>
    </row>
    <row r="81" spans="1:6" s="1" customFormat="1" ht="13.5" customHeight="1" x14ac:dyDescent="0.2">
      <c r="A81" s="57">
        <v>3431</v>
      </c>
      <c r="B81" s="45" t="s">
        <v>50</v>
      </c>
      <c r="C81" s="30"/>
      <c r="D81" s="30"/>
      <c r="E81" s="30">
        <v>18635.38</v>
      </c>
      <c r="F81" s="30"/>
    </row>
    <row r="82" spans="1:6" s="1" customFormat="1" ht="13.5" customHeight="1" x14ac:dyDescent="0.2">
      <c r="A82" s="57">
        <v>3433</v>
      </c>
      <c r="B82" s="45" t="s">
        <v>51</v>
      </c>
      <c r="C82" s="30"/>
      <c r="D82" s="30"/>
      <c r="E82" s="30">
        <v>143.16</v>
      </c>
      <c r="F82" s="30"/>
    </row>
    <row r="83" spans="1:6" s="1" customFormat="1" ht="13.5" customHeight="1" x14ac:dyDescent="0.2">
      <c r="A83" s="43">
        <v>35</v>
      </c>
      <c r="B83" s="43" t="s">
        <v>64</v>
      </c>
      <c r="C83" s="31">
        <v>52608</v>
      </c>
      <c r="D83" s="31">
        <v>52608</v>
      </c>
      <c r="E83" s="31">
        <f>E84</f>
        <v>21918.61</v>
      </c>
      <c r="F83" s="31">
        <f>E83/D83*100</f>
        <v>41.664024482968372</v>
      </c>
    </row>
    <row r="84" spans="1:6" s="1" customFormat="1" ht="13.5" customHeight="1" x14ac:dyDescent="0.2">
      <c r="A84" s="57">
        <v>3512</v>
      </c>
      <c r="B84" s="45" t="s">
        <v>65</v>
      </c>
      <c r="C84" s="30"/>
      <c r="D84" s="30"/>
      <c r="E84" s="30">
        <v>21918.61</v>
      </c>
      <c r="F84" s="30"/>
    </row>
    <row r="85" spans="1:6" s="1" customFormat="1" ht="13.5" customHeight="1" x14ac:dyDescent="0.2">
      <c r="A85" s="43">
        <v>36</v>
      </c>
      <c r="B85" s="43" t="s">
        <v>66</v>
      </c>
      <c r="C85" s="31">
        <v>3135850</v>
      </c>
      <c r="D85" s="31">
        <v>3135850</v>
      </c>
      <c r="E85" s="31">
        <f>SUM(E86:E86)</f>
        <v>5871.3</v>
      </c>
      <c r="F85" s="31">
        <f>E85/D85*100</f>
        <v>0.18723153212047769</v>
      </c>
    </row>
    <row r="86" spans="1:6" s="1" customFormat="1" ht="12.75" x14ac:dyDescent="0.2">
      <c r="A86" s="58">
        <v>3691</v>
      </c>
      <c r="B86" s="46" t="s">
        <v>68</v>
      </c>
      <c r="C86" s="30"/>
      <c r="D86" s="30"/>
      <c r="E86" s="30">
        <v>5871.3</v>
      </c>
      <c r="F86" s="30"/>
    </row>
    <row r="87" spans="1:6" s="1" customFormat="1" ht="12.75" customHeight="1" x14ac:dyDescent="0.2">
      <c r="A87" s="43">
        <v>37</v>
      </c>
      <c r="B87" s="43" t="s">
        <v>69</v>
      </c>
      <c r="C87" s="31">
        <v>54000</v>
      </c>
      <c r="D87" s="31">
        <v>54000</v>
      </c>
      <c r="E87" s="31">
        <f>E88</f>
        <v>45680</v>
      </c>
      <c r="F87" s="31">
        <f>E87/D87*100</f>
        <v>84.592592592592595</v>
      </c>
    </row>
    <row r="88" spans="1:6" s="1" customFormat="1" ht="13.5" customHeight="1" x14ac:dyDescent="0.2">
      <c r="A88" s="57">
        <v>3721</v>
      </c>
      <c r="B88" s="45" t="s">
        <v>70</v>
      </c>
      <c r="C88" s="30"/>
      <c r="D88" s="30"/>
      <c r="E88" s="30">
        <v>45680</v>
      </c>
      <c r="F88" s="30"/>
    </row>
    <row r="89" spans="1:6" s="1" customFormat="1" ht="13.5" customHeight="1" x14ac:dyDescent="0.2">
      <c r="A89" s="43">
        <v>38</v>
      </c>
      <c r="B89" s="43" t="s">
        <v>71</v>
      </c>
      <c r="C89" s="31">
        <v>173355</v>
      </c>
      <c r="D89" s="31">
        <v>173355</v>
      </c>
      <c r="E89" s="31">
        <f>SUM(E90:E91)</f>
        <v>119502.23</v>
      </c>
      <c r="F89" s="31">
        <f>E89/D89*100</f>
        <v>68.934977358599397</v>
      </c>
    </row>
    <row r="90" spans="1:6" s="1" customFormat="1" ht="13.5" customHeight="1" x14ac:dyDescent="0.2">
      <c r="A90" s="57">
        <v>3811</v>
      </c>
      <c r="B90" s="45" t="s">
        <v>72</v>
      </c>
      <c r="C90" s="30"/>
      <c r="D90" s="30"/>
      <c r="E90" s="30">
        <v>118182.23</v>
      </c>
      <c r="F90" s="30"/>
    </row>
    <row r="91" spans="1:6" s="1" customFormat="1" ht="13.5" customHeight="1" x14ac:dyDescent="0.2">
      <c r="A91" s="57">
        <v>3831</v>
      </c>
      <c r="B91" s="45" t="s">
        <v>73</v>
      </c>
      <c r="C91" s="30"/>
      <c r="D91" s="30"/>
      <c r="E91" s="30">
        <v>1320</v>
      </c>
      <c r="F91" s="30"/>
    </row>
    <row r="92" spans="1:6" s="1" customFormat="1" ht="13.5" customHeight="1" x14ac:dyDescent="0.2">
      <c r="A92" s="43">
        <v>41</v>
      </c>
      <c r="B92" s="43" t="s">
        <v>75</v>
      </c>
      <c r="C92" s="31">
        <v>2039000</v>
      </c>
      <c r="D92" s="31">
        <v>2039000</v>
      </c>
      <c r="E92" s="31">
        <f>SUM(E93:E93)</f>
        <v>108652.46</v>
      </c>
      <c r="F92" s="31">
        <f>E92/D92*100</f>
        <v>5.3287130946542423</v>
      </c>
    </row>
    <row r="93" spans="1:6" s="1" customFormat="1" ht="13.5" customHeight="1" x14ac:dyDescent="0.2">
      <c r="A93" s="57">
        <v>4124</v>
      </c>
      <c r="B93" s="45" t="s">
        <v>76</v>
      </c>
      <c r="C93" s="30"/>
      <c r="D93" s="30"/>
      <c r="E93" s="30">
        <v>108652.46</v>
      </c>
      <c r="F93" s="30"/>
    </row>
    <row r="94" spans="1:6" s="1" customFormat="1" ht="13.5" customHeight="1" x14ac:dyDescent="0.2">
      <c r="A94" s="43">
        <v>42</v>
      </c>
      <c r="B94" s="43" t="s">
        <v>52</v>
      </c>
      <c r="C94" s="31">
        <v>17880171</v>
      </c>
      <c r="D94" s="31">
        <v>17880171</v>
      </c>
      <c r="E94" s="31">
        <f>SUM(E95:E101)</f>
        <v>1433907.82</v>
      </c>
      <c r="F94" s="31">
        <f>E94/D94*100</f>
        <v>8.0195419831275672</v>
      </c>
    </row>
    <row r="95" spans="1:6" s="1" customFormat="1" ht="13.5" customHeight="1" x14ac:dyDescent="0.2">
      <c r="A95" s="57">
        <v>4214</v>
      </c>
      <c r="B95" s="45" t="s">
        <v>77</v>
      </c>
      <c r="C95" s="30"/>
      <c r="D95" s="30"/>
      <c r="E95" s="30">
        <v>3400</v>
      </c>
      <c r="F95" s="30"/>
    </row>
    <row r="96" spans="1:6" s="1" customFormat="1" ht="13.5" customHeight="1" x14ac:dyDescent="0.2">
      <c r="A96" s="57">
        <v>4221</v>
      </c>
      <c r="B96" s="45" t="s">
        <v>53</v>
      </c>
      <c r="C96" s="30"/>
      <c r="D96" s="30"/>
      <c r="E96" s="30">
        <v>4399.3500000000004</v>
      </c>
      <c r="F96" s="30"/>
    </row>
    <row r="97" spans="1:6" s="1" customFormat="1" ht="13.5" customHeight="1" x14ac:dyDescent="0.2">
      <c r="A97" s="57">
        <v>4222</v>
      </c>
      <c r="B97" s="45" t="s">
        <v>54</v>
      </c>
      <c r="C97" s="30"/>
      <c r="D97" s="30"/>
      <c r="E97" s="30">
        <v>1630.71</v>
      </c>
      <c r="F97" s="30"/>
    </row>
    <row r="98" spans="1:6" s="1" customFormat="1" ht="13.5" customHeight="1" x14ac:dyDescent="0.2">
      <c r="A98" s="57">
        <v>4225</v>
      </c>
      <c r="B98" s="45" t="s">
        <v>56</v>
      </c>
      <c r="C98" s="30"/>
      <c r="D98" s="30"/>
      <c r="E98" s="30">
        <v>84320.6</v>
      </c>
      <c r="F98" s="30"/>
    </row>
    <row r="99" spans="1:6" s="1" customFormat="1" ht="13.5" customHeight="1" x14ac:dyDescent="0.2">
      <c r="A99" s="57">
        <v>4227</v>
      </c>
      <c r="B99" s="45" t="s">
        <v>58</v>
      </c>
      <c r="C99" s="30"/>
      <c r="D99" s="30"/>
      <c r="E99" s="30">
        <v>126907.16</v>
      </c>
      <c r="F99" s="30"/>
    </row>
    <row r="100" spans="1:6" s="1" customFormat="1" ht="13.5" customHeight="1" x14ac:dyDescent="0.2">
      <c r="A100" s="58">
        <v>4233</v>
      </c>
      <c r="B100" s="46" t="s">
        <v>78</v>
      </c>
      <c r="C100" s="30"/>
      <c r="D100" s="30"/>
      <c r="E100" s="30">
        <v>1209350</v>
      </c>
      <c r="F100" s="30"/>
    </row>
    <row r="101" spans="1:6" s="1" customFormat="1" ht="13.5" customHeight="1" x14ac:dyDescent="0.2">
      <c r="A101" s="57">
        <v>4262</v>
      </c>
      <c r="B101" s="45" t="s">
        <v>59</v>
      </c>
      <c r="C101" s="30"/>
      <c r="D101" s="30"/>
      <c r="E101" s="30">
        <v>3900</v>
      </c>
      <c r="F101" s="30"/>
    </row>
    <row r="102" spans="1:6" s="1" customFormat="1" ht="13.5" customHeight="1" x14ac:dyDescent="0.2">
      <c r="A102" s="43">
        <v>45</v>
      </c>
      <c r="B102" s="43" t="s">
        <v>60</v>
      </c>
      <c r="C102" s="31">
        <v>25159715</v>
      </c>
      <c r="D102" s="31">
        <v>25159715</v>
      </c>
      <c r="E102" s="31">
        <f>SUM(E103:E103)</f>
        <v>935949.64</v>
      </c>
      <c r="F102" s="31">
        <f>E102/D102*100</f>
        <v>3.7200327587176565</v>
      </c>
    </row>
    <row r="103" spans="1:6" s="1" customFormat="1" ht="13.5" customHeight="1" x14ac:dyDescent="0.2">
      <c r="A103" s="57">
        <v>4511</v>
      </c>
      <c r="B103" s="45" t="s">
        <v>61</v>
      </c>
      <c r="C103" s="30"/>
      <c r="D103" s="30"/>
      <c r="E103" s="30">
        <v>935949.64</v>
      </c>
      <c r="F103" s="30"/>
    </row>
    <row r="108" spans="1:6" x14ac:dyDescent="0.2">
      <c r="A108" s="109" t="s">
        <v>153</v>
      </c>
      <c r="B108" s="109" t="s">
        <v>152</v>
      </c>
      <c r="C108" s="36">
        <v>110989000</v>
      </c>
      <c r="D108" s="36">
        <v>110989000</v>
      </c>
      <c r="E108" s="36">
        <v>20078275.129999995</v>
      </c>
    </row>
    <row r="109" spans="1:6" x14ac:dyDescent="0.2">
      <c r="B109" s="109"/>
      <c r="C109" s="36">
        <f>C108-C13</f>
        <v>0</v>
      </c>
      <c r="D109" s="36">
        <f>D108-D13</f>
        <v>0</v>
      </c>
      <c r="E109" s="36">
        <f>E108-E13</f>
        <v>0</v>
      </c>
    </row>
  </sheetData>
  <mergeCells count="6">
    <mergeCell ref="A1:F1"/>
    <mergeCell ref="A3:F3"/>
    <mergeCell ref="A4:F4"/>
    <mergeCell ref="A7:B7"/>
    <mergeCell ref="A8:B8"/>
    <mergeCell ref="A5:F5"/>
  </mergeCells>
  <phoneticPr fontId="18" type="noConversion"/>
  <printOptions horizontalCentered="1"/>
  <pageMargins left="0.11811023622047245" right="0.11811023622047245" top="0.55118110236220474" bottom="0.35433070866141736" header="0.31496062992125984" footer="0.11811023622047245"/>
  <pageSetup paperSize="9" scale="95" orientation="landscape" horizontalDpi="4294967295" verticalDpi="4294967295" r:id="rId1"/>
  <headerFooter>
    <oddFooter>&amp;C
&amp;"Arial,Uobičajeno"&amp;9Stranica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9</vt:i4>
      </vt:variant>
    </vt:vector>
  </HeadingPairs>
  <TitlesOfParts>
    <vt:vector size="14" baseType="lpstr">
      <vt:lpstr>Sažetak</vt:lpstr>
      <vt:lpstr>Izvještaj po ekonomskoj klasif</vt:lpstr>
      <vt:lpstr>Izvještaj po izvorima financir</vt:lpstr>
      <vt:lpstr>Izvještaj po funkcijskoj klasif</vt:lpstr>
      <vt:lpstr>Posebni dio</vt:lpstr>
      <vt:lpstr>'Izvještaj po ekonomskoj klasif'!Ispis_naslova</vt:lpstr>
      <vt:lpstr>'Izvještaj po funkcijskoj klasif'!Ispis_naslova</vt:lpstr>
      <vt:lpstr>'Izvještaj po izvorima financir'!Ispis_naslova</vt:lpstr>
      <vt:lpstr>'Posebni dio'!Ispis_naslova</vt:lpstr>
      <vt:lpstr>'Izvještaj po ekonomskoj klasif'!Podrucje_ispisa</vt:lpstr>
      <vt:lpstr>'Izvještaj po funkcijskoj klasif'!Podrucje_ispisa</vt:lpstr>
      <vt:lpstr>'Izvještaj po izvorima financir'!Podrucje_ispisa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Mirijana Labaš</dc:creator>
  <cp:lastModifiedBy>Plan Analiza1</cp:lastModifiedBy>
  <cp:lastPrinted>2025-07-17T07:22:47Z</cp:lastPrinted>
  <dcterms:created xsi:type="dcterms:W3CDTF">2023-07-05T09:57:13Z</dcterms:created>
  <dcterms:modified xsi:type="dcterms:W3CDTF">2025-07-17T07:51:12Z</dcterms:modified>
</cp:coreProperties>
</file>