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skovacic\Desktop\Za objavu\"/>
    </mc:Choice>
  </mc:AlternateContent>
  <xr:revisionPtr revIDLastSave="0" documentId="13_ncr:1_{953F8490-AC6C-4F11-8FE7-F08DC99C3C36}" xr6:coauthVersionLast="47" xr6:coauthVersionMax="47" xr10:uidLastSave="{00000000-0000-0000-0000-000000000000}"/>
  <bookViews>
    <workbookView xWindow="-120" yWindow="-120" windowWidth="29040" windowHeight="15720" tabRatio="727" xr2:uid="{00000000-000D-0000-FFFF-FFFF00000000}"/>
  </bookViews>
  <sheets>
    <sheet name="5a Sažetak" sheetId="1" r:id="rId1"/>
    <sheet name="5b Račun prihoda i rashoda-ekon" sheetId="2" r:id="rId2"/>
    <sheet name="5b Račun prihoda i rashoda-if" sheetId="3" r:id="rId3"/>
    <sheet name="5b Račun rashoda-funkcija" sheetId="4" r:id="rId4"/>
    <sheet name="5d POSEBNI DIO" sheetId="5" r:id="rId5"/>
  </sheets>
  <definedNames>
    <definedName name="_xlnm.Print_Area" localSheetId="0">'5a Sažetak'!$A$1:$H$34</definedName>
    <definedName name="_xlnm.Print_Area" localSheetId="1">'5b Račun prihoda i rashoda-ekon'!$A$1:$E$33</definedName>
    <definedName name="_xlnm.Print_Area" localSheetId="2">'5b Račun prihoda i rashoda-if'!$A$1:$E$22</definedName>
    <definedName name="_xlnm.Print_Area" localSheetId="3">'5b Račun rashoda-funkcija'!$A$1:$E$8</definedName>
    <definedName name="_xlnm.Print_Area" localSheetId="4">'5d POSEBNI DIO'!$A$1:$E$37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0" i="1" l="1"/>
  <c r="H30" i="1"/>
  <c r="D17" i="2"/>
  <c r="E16" i="2"/>
  <c r="E10" i="2" s="1"/>
  <c r="C16" i="2"/>
  <c r="C10" i="2" s="1"/>
  <c r="D16" i="2"/>
  <c r="D10" i="2" s="1"/>
  <c r="C6" i="3"/>
  <c r="D22" i="3"/>
  <c r="D21" i="3" s="1"/>
  <c r="E21" i="3"/>
  <c r="C21" i="3"/>
  <c r="C16" i="3" s="1"/>
  <c r="D12" i="3"/>
  <c r="D11" i="3" s="1"/>
  <c r="D6" i="3" s="1"/>
  <c r="E11" i="3"/>
  <c r="E6" i="3" s="1"/>
  <c r="C11" i="3"/>
  <c r="C11" i="5"/>
  <c r="C13" i="5"/>
  <c r="C14" i="5"/>
  <c r="E36" i="5"/>
  <c r="E35" i="5"/>
  <c r="E11" i="5" s="1"/>
  <c r="C36" i="5"/>
  <c r="C35" i="5" s="1"/>
  <c r="D37" i="5"/>
  <c r="D36" i="5" s="1"/>
  <c r="E14" i="3"/>
  <c r="C14" i="3"/>
  <c r="B19" i="2"/>
  <c r="A19" i="2"/>
  <c r="A25" i="1"/>
  <c r="D35" i="5" l="1"/>
  <c r="D34" i="5"/>
  <c r="D33" i="5"/>
  <c r="D32" i="5"/>
  <c r="D30" i="5"/>
  <c r="D29" i="5"/>
  <c r="D28" i="5"/>
  <c r="D27" i="5"/>
  <c r="D26" i="5"/>
  <c r="D25" i="5"/>
  <c r="D24" i="5"/>
  <c r="D21" i="5"/>
  <c r="D20" i="5"/>
  <c r="D18" i="5"/>
  <c r="D17" i="5"/>
  <c r="C31" i="5"/>
  <c r="C23" i="5"/>
  <c r="C19" i="5"/>
  <c r="C16" i="5"/>
  <c r="D8" i="4"/>
  <c r="C11" i="2"/>
  <c r="D20" i="3"/>
  <c r="D18" i="3"/>
  <c r="D10" i="3"/>
  <c r="D8" i="3"/>
  <c r="E19" i="2"/>
  <c r="D19" i="2"/>
  <c r="C19" i="2"/>
  <c r="D33" i="2"/>
  <c r="D32" i="2"/>
  <c r="D31" i="2"/>
  <c r="D29" i="2"/>
  <c r="D28" i="2"/>
  <c r="D27" i="2"/>
  <c r="D26" i="2"/>
  <c r="D25" i="2"/>
  <c r="D24" i="2"/>
  <c r="D23" i="2"/>
  <c r="D15" i="2"/>
  <c r="D14" i="2"/>
  <c r="D13" i="2"/>
  <c r="D12" i="2"/>
  <c r="G31" i="1"/>
  <c r="G30" i="1"/>
  <c r="H25" i="1"/>
  <c r="G25" i="1"/>
  <c r="F25" i="1"/>
  <c r="G19" i="1"/>
  <c r="G18" i="1"/>
  <c r="G15" i="1"/>
  <c r="G16" i="1"/>
  <c r="D11" i="5" l="1"/>
  <c r="C22" i="5"/>
  <c r="C10" i="5" s="1"/>
  <c r="C15" i="5"/>
  <c r="C12" i="5"/>
  <c r="E31" i="5"/>
  <c r="D31" i="5"/>
  <c r="E23" i="5"/>
  <c r="D23" i="5"/>
  <c r="E19" i="5"/>
  <c r="D19" i="5"/>
  <c r="E16" i="5"/>
  <c r="D16" i="5"/>
  <c r="E7" i="4"/>
  <c r="E6" i="4" s="1"/>
  <c r="D7" i="4"/>
  <c r="D6" i="4" s="1"/>
  <c r="C7" i="4"/>
  <c r="C6" i="4" s="1"/>
  <c r="E19" i="3"/>
  <c r="D19" i="3"/>
  <c r="C19" i="3"/>
  <c r="E17" i="3"/>
  <c r="E16" i="3" s="1"/>
  <c r="D17" i="3"/>
  <c r="C17" i="3"/>
  <c r="E9" i="3"/>
  <c r="D9" i="3"/>
  <c r="C9" i="3"/>
  <c r="E7" i="3"/>
  <c r="D7" i="3"/>
  <c r="C7" i="3"/>
  <c r="E30" i="2"/>
  <c r="D30" i="2"/>
  <c r="C30" i="2"/>
  <c r="E22" i="2"/>
  <c r="D22" i="2"/>
  <c r="C22" i="2"/>
  <c r="E11" i="2"/>
  <c r="D11" i="2"/>
  <c r="H29" i="1"/>
  <c r="H32" i="1" s="1"/>
  <c r="G29" i="1"/>
  <c r="G32" i="1" s="1"/>
  <c r="F29" i="1"/>
  <c r="F32" i="1" s="1"/>
  <c r="G20" i="1"/>
  <c r="H17" i="1"/>
  <c r="G17" i="1"/>
  <c r="F20" i="1"/>
  <c r="F17" i="1"/>
  <c r="D13" i="5" l="1"/>
  <c r="E13" i="5"/>
  <c r="E12" i="5" s="1"/>
  <c r="D16" i="3"/>
  <c r="C9" i="5"/>
  <c r="C8" i="5" s="1"/>
  <c r="D12" i="5"/>
  <c r="E22" i="5"/>
  <c r="E10" i="5" s="1"/>
  <c r="E15" i="5"/>
  <c r="C21" i="2"/>
  <c r="D22" i="5"/>
  <c r="D10" i="5" s="1"/>
  <c r="D15" i="5"/>
  <c r="D14" i="5" s="1"/>
  <c r="D21" i="2"/>
  <c r="G21" i="1"/>
  <c r="G33" i="1" s="1"/>
  <c r="F21" i="1"/>
  <c r="F33" i="1" s="1"/>
  <c r="H21" i="1"/>
  <c r="H33" i="1" s="1"/>
  <c r="E21" i="2"/>
  <c r="E14" i="5" l="1"/>
  <c r="D9" i="5"/>
  <c r="D8" i="5" s="1"/>
  <c r="D7" i="5" s="1"/>
  <c r="D6" i="5" s="1"/>
  <c r="C7" i="5"/>
  <c r="C6" i="5" s="1"/>
  <c r="E9" i="5"/>
  <c r="E8" i="5" s="1"/>
  <c r="E7" i="5" l="1"/>
  <c r="E6" i="5" s="1"/>
</calcChain>
</file>

<file path=xl/sharedStrings.xml><?xml version="1.0" encoding="utf-8"?>
<sst xmlns="http://schemas.openxmlformats.org/spreadsheetml/2006/main" count="126" uniqueCount="74">
  <si>
    <t>I. OPĆI DIO</t>
  </si>
  <si>
    <t>A. SAŽETAK RAČUNA PRIHODA I RASHODA</t>
  </si>
  <si>
    <t>6 PRIHODI POSLOVANJA</t>
  </si>
  <si>
    <t>7 PRIHODI OD PRODAJE NEFINANCIJSKE IMOVINE</t>
  </si>
  <si>
    <t>PRIHODI UKUPNO</t>
  </si>
  <si>
    <t>3 RASHODI  POSLOVANJA</t>
  </si>
  <si>
    <t>4 RASHODI ZA NABAVU NEFINANCIJSKE IMOVINE</t>
  </si>
  <si>
    <t>RASHODI UKUPNO</t>
  </si>
  <si>
    <t>RAZLIKA - VIŠAK / MANJAK</t>
  </si>
  <si>
    <t>B. SAŽETAK RAČUNA FINANCIRANJA</t>
  </si>
  <si>
    <t>8 PRIMICI OD FINANCIJSKE IMOVINE I ZADUŽIVANJA</t>
  </si>
  <si>
    <t>5 IZDACI ZA FINANCIJSKU IMOVINU I OTPLATE ZAJMOVA</t>
  </si>
  <si>
    <t>RAZLIKA PRIMITAKA I IZDATAKA</t>
  </si>
  <si>
    <t>PRIJENOS SREDSTAVA IZ PRETHODNE GODINE</t>
  </si>
  <si>
    <t>PRIJENOS SREDSTAVA U SLJEDEĆE RAZDOBLJE</t>
  </si>
  <si>
    <t>NETO FINANCIRANJE</t>
  </si>
  <si>
    <t>VIŠAK / MANJAK + NETO FINANCIRANJE</t>
  </si>
  <si>
    <t xml:space="preserve">A. RAČUN PRIHODA I RASHODA </t>
  </si>
  <si>
    <t>A1. PRIHODI I RASHODI PREMA EKONOMSKOJ KLASIFIKACIJI</t>
  </si>
  <si>
    <t>UKUPNO PRIHODI</t>
  </si>
  <si>
    <t>Prihodi poslovanja</t>
  </si>
  <si>
    <t>UKUPNO RASHODI</t>
  </si>
  <si>
    <t>Rashodi poslovanja</t>
  </si>
  <si>
    <t>Rashodi za zaposlene</t>
  </si>
  <si>
    <t>Materijalni rashodi</t>
  </si>
  <si>
    <t>Rashodi za nabavu nefinancijske imovine</t>
  </si>
  <si>
    <t>Rashodi za nabavu neproizvedene dugotrajne imovine</t>
  </si>
  <si>
    <t>Prihodi od imovine</t>
  </si>
  <si>
    <t>Prihodi od upravnih i administrativnih pristojbi, pristojbi po posebnim propisima i naknada</t>
  </si>
  <si>
    <t>Prihodi od prodaje proizvoda i robe te pruženih usluga i prihodi od donacija te povrati po protestiranim jamstvima</t>
  </si>
  <si>
    <t>Kazne, upravne mjere i ostali prihodi</t>
  </si>
  <si>
    <t>Financijski rashodi</t>
  </si>
  <si>
    <t>Subvencije</t>
  </si>
  <si>
    <t>Pomoći dane u inozemstvo i unutar općeg proračuna</t>
  </si>
  <si>
    <t>Naknade građanima i kućanstvima na temelju osiguranja i druge naknade</t>
  </si>
  <si>
    <t>Ostali rashodi</t>
  </si>
  <si>
    <t>Rashodi za nabavu proizvedene dugotrajne imovine</t>
  </si>
  <si>
    <t>Rashodi za dodatna ulaganja na nefinancijskoj imovini</t>
  </si>
  <si>
    <t>A2. PRIHODI I RASHODI PREMA IZVORIMA FINANCIRANJA</t>
  </si>
  <si>
    <t>A3. RASHODI PREMA FUNKCIJSKOJ KLASIFIKACIJI</t>
  </si>
  <si>
    <t>II. POSEBNI DIO</t>
  </si>
  <si>
    <t>A779047</t>
  </si>
  <si>
    <t>PROGRAM:    ZAŠTITA PRIRODE</t>
  </si>
  <si>
    <t>IZVOR FINANCIRANJA: Ostali prihodi za posebne namjene</t>
  </si>
  <si>
    <t>IZVOR FINANCIRANJA: Vlastiti prihodi</t>
  </si>
  <si>
    <t>PRORAČUNSKI KORISNIK:                                                                             JAVNA USTANOVA NACIONALNI PARK PLITVIČKA JEZERA</t>
  </si>
  <si>
    <t>GLAVNI PROGRAM:    ZAŠTITA I OČUVANJE PRIRODE I OKOLIŠA</t>
  </si>
  <si>
    <t>POVEĆANJE / SMANJENJE</t>
  </si>
  <si>
    <t>IZVOR FINANCIRANJA:    VLASTITI PRIHODI</t>
  </si>
  <si>
    <t>AKTIVNOST:                                                                                                                          ADMINISTRACIJA I UPRAVLJANJE (IZ EVIDENCIJSKIH PRIHODA)</t>
  </si>
  <si>
    <t>IZMJENE I DOPUNE FINANCIJSKOG PLANA PRORAČUNSKOG KORISNIKA DRŽAVNOG PRORAČUNA
ZA 2025. GODINU</t>
  </si>
  <si>
    <t>RAZRED I NAZIV</t>
  </si>
  <si>
    <t>RAZRED / SKUPINA</t>
  </si>
  <si>
    <t>NAZIV</t>
  </si>
  <si>
    <t xml:space="preserve"> Vlastiti prihodi</t>
  </si>
  <si>
    <t xml:space="preserve"> Prihodi za posebne namjene</t>
  </si>
  <si>
    <t xml:space="preserve"> Ostali prihodi za posebne namjene</t>
  </si>
  <si>
    <t>05</t>
  </si>
  <si>
    <t>054</t>
  </si>
  <si>
    <t xml:space="preserve"> Zaštita bioraznolikosti i krajolika</t>
  </si>
  <si>
    <t xml:space="preserve"> Zaštita okoliša</t>
  </si>
  <si>
    <t>ŠIFRA</t>
  </si>
  <si>
    <t>RAZDJEL: MINISTARSTVO ZAŠTITE OKOLIŠA I ZELENE TRANZICIJE</t>
  </si>
  <si>
    <t>GLAVA: NACIONALNI PARKOVI I PARKOVI PRIRODE</t>
  </si>
  <si>
    <t>078</t>
  </si>
  <si>
    <t>07810</t>
  </si>
  <si>
    <t>IZVOR FINANCIRANJA:    PRIHODI ZA POSEBNE NAMJENE</t>
  </si>
  <si>
    <t>PLAN 
2025.</t>
  </si>
  <si>
    <t>NOVI PLAN 
2025.</t>
  </si>
  <si>
    <t>Prihodi od prodaje ili zamjene nefinancijske imovine i naknade s naslova osiguranja</t>
  </si>
  <si>
    <t>IZVOR FINANCIRANJA: Prihodi od prodaje ili zamjene nefinancijske imovine i naknade s naslova osiguranja</t>
  </si>
  <si>
    <t>Prihodi od prodaje nefinancijske imovine</t>
  </si>
  <si>
    <t>Prihodi od prodaje proizvedene dugotrajne imovine</t>
  </si>
  <si>
    <t>IZVOR FINANCIRANJA:    PRIHODI OD PRODAJE ILI ZAMJENE NEFINANCIJSKE IMOVINE I NAKNADE S NASLOVA OSIGURANJA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</si>
</sst>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8"/>
      <color indexed="8"/>
      <name val="Arial"/>
      <family val="2"/>
      <charset val="238"/>
    </font>
    <font>
      <sz val="8"/>
      <color theme="1"/>
      <name val="Arial"/>
      <family val="2"/>
      <charset val="238"/>
    </font>
    <font>
      <sz val="8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3" fillId="0" borderId="0"/>
    <xf numFmtId="0" fontId="1" fillId="0" borderId="0"/>
  </cellStyleXfs>
  <cellXfs count="93">
    <xf numFmtId="0" fontId="0" fillId="0" borderId="0" xfId="0"/>
    <xf numFmtId="0" fontId="5" fillId="0" borderId="0" xfId="1" applyFont="1" applyAlignment="1">
      <alignment horizontal="left" wrapText="1"/>
    </xf>
    <xf numFmtId="0" fontId="7" fillId="0" borderId="0" xfId="1" applyFont="1" applyAlignment="1">
      <alignment wrapText="1"/>
    </xf>
    <xf numFmtId="0" fontId="5" fillId="0" borderId="0" xfId="1" applyFont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/>
    </xf>
    <xf numFmtId="0" fontId="9" fillId="3" borderId="3" xfId="1" quotePrefix="1" applyFont="1" applyFill="1" applyBorder="1" applyAlignment="1">
      <alignment horizontal="center" vertical="center" wrapText="1"/>
    </xf>
    <xf numFmtId="0" fontId="9" fillId="3" borderId="3" xfId="1" applyFont="1" applyFill="1" applyBorder="1" applyAlignment="1">
      <alignment horizontal="center" vertical="center" wrapText="1"/>
    </xf>
    <xf numFmtId="0" fontId="9" fillId="0" borderId="0" xfId="1" applyFont="1"/>
    <xf numFmtId="0" fontId="11" fillId="2" borderId="3" xfId="1" applyFont="1" applyFill="1" applyBorder="1" applyAlignment="1">
      <alignment horizontal="left" vertical="center" wrapText="1"/>
    </xf>
    <xf numFmtId="0" fontId="9" fillId="4" borderId="3" xfId="1" quotePrefix="1" applyFont="1" applyFill="1" applyBorder="1" applyAlignment="1">
      <alignment horizontal="center" vertical="center" wrapText="1"/>
    </xf>
    <xf numFmtId="0" fontId="9" fillId="4" borderId="3" xfId="1" applyFont="1" applyFill="1" applyBorder="1" applyAlignment="1">
      <alignment horizontal="center" vertical="center" wrapText="1"/>
    </xf>
    <xf numFmtId="0" fontId="12" fillId="4" borderId="3" xfId="1" quotePrefix="1" applyFont="1" applyFill="1" applyBorder="1" applyAlignment="1">
      <alignment horizontal="center" vertical="center" wrapText="1"/>
    </xf>
    <xf numFmtId="0" fontId="12" fillId="4" borderId="3" xfId="1" applyFont="1" applyFill="1" applyBorder="1" applyAlignment="1">
      <alignment horizontal="center" vertical="center" wrapText="1"/>
    </xf>
    <xf numFmtId="0" fontId="11" fillId="2" borderId="3" xfId="1" applyFont="1" applyFill="1" applyBorder="1" applyAlignment="1">
      <alignment horizontal="left" vertical="center" wrapText="1" indent="1"/>
    </xf>
    <xf numFmtId="0" fontId="10" fillId="2" borderId="3" xfId="1" applyFont="1" applyFill="1" applyBorder="1" applyAlignment="1">
      <alignment horizontal="left" vertical="center" wrapText="1" indent="1"/>
    </xf>
    <xf numFmtId="0" fontId="10" fillId="2" borderId="3" xfId="1" quotePrefix="1" applyFont="1" applyFill="1" applyBorder="1" applyAlignment="1">
      <alignment horizontal="left" vertical="center" indent="1"/>
    </xf>
    <xf numFmtId="0" fontId="11" fillId="2" borderId="3" xfId="1" applyFont="1" applyFill="1" applyBorder="1" applyAlignment="1">
      <alignment horizontal="left" vertical="center" indent="1"/>
    </xf>
    <xf numFmtId="0" fontId="11" fillId="2" borderId="3" xfId="1" applyFont="1" applyFill="1" applyBorder="1" applyAlignment="1">
      <alignment horizontal="center" wrapText="1"/>
    </xf>
    <xf numFmtId="0" fontId="11" fillId="2" borderId="3" xfId="1" applyFont="1" applyFill="1" applyBorder="1" applyAlignment="1">
      <alignment horizontal="left" wrapText="1"/>
    </xf>
    <xf numFmtId="0" fontId="11" fillId="2" borderId="3" xfId="1" applyFont="1" applyFill="1" applyBorder="1" applyAlignment="1">
      <alignment horizontal="left" wrapText="1" indent="1"/>
    </xf>
    <xf numFmtId="0" fontId="11" fillId="2" borderId="3" xfId="1" applyFont="1" applyFill="1" applyBorder="1" applyAlignment="1">
      <alignment horizontal="left" wrapText="1" indent="2"/>
    </xf>
    <xf numFmtId="0" fontId="2" fillId="0" borderId="3" xfId="0" applyFont="1" applyBorder="1" applyAlignment="1">
      <alignment horizontal="left" indent="1"/>
    </xf>
    <xf numFmtId="0" fontId="2" fillId="0" borderId="3" xfId="0" applyFont="1" applyBorder="1" applyAlignment="1">
      <alignment horizontal="left" indent="2"/>
    </xf>
    <xf numFmtId="0" fontId="10" fillId="2" borderId="3" xfId="1" applyFont="1" applyFill="1" applyBorder="1" applyAlignment="1">
      <alignment horizontal="left" wrapText="1" indent="3"/>
    </xf>
    <xf numFmtId="0" fontId="0" fillId="0" borderId="3" xfId="0" applyBorder="1" applyAlignment="1">
      <alignment horizontal="left" indent="3"/>
    </xf>
    <xf numFmtId="0" fontId="12" fillId="3" borderId="3" xfId="1" quotePrefix="1" applyFont="1" applyFill="1" applyBorder="1" applyAlignment="1">
      <alignment horizontal="center" vertical="center" wrapText="1"/>
    </xf>
    <xf numFmtId="0" fontId="12" fillId="3" borderId="3" xfId="1" applyFont="1" applyFill="1" applyBorder="1" applyAlignment="1">
      <alignment horizontal="center" vertical="center" wrapText="1"/>
    </xf>
    <xf numFmtId="4" fontId="13" fillId="0" borderId="0" xfId="0" applyNumberFormat="1" applyFont="1" applyAlignment="1">
      <alignment horizontal="right"/>
    </xf>
    <xf numFmtId="4" fontId="13" fillId="0" borderId="0" xfId="0" applyNumberFormat="1" applyFont="1"/>
    <xf numFmtId="0" fontId="0" fillId="0" borderId="0" xfId="0" applyAlignment="1">
      <alignment horizontal="right"/>
    </xf>
    <xf numFmtId="0" fontId="10" fillId="2" borderId="3" xfId="1" applyFont="1" applyFill="1" applyBorder="1" applyAlignment="1">
      <alignment horizontal="left" wrapText="1" indent="1"/>
    </xf>
    <xf numFmtId="0" fontId="11" fillId="4" borderId="2" xfId="1" applyFont="1" applyFill="1" applyBorder="1" applyAlignment="1">
      <alignment horizontal="left" vertical="center" indent="1"/>
    </xf>
    <xf numFmtId="0" fontId="11" fillId="4" borderId="1" xfId="1" applyFont="1" applyFill="1" applyBorder="1" applyAlignment="1">
      <alignment horizontal="left" vertical="center" indent="1"/>
    </xf>
    <xf numFmtId="4" fontId="11" fillId="0" borderId="3" xfId="1" applyNumberFormat="1" applyFont="1" applyBorder="1" applyAlignment="1">
      <alignment horizontal="right" vertical="center" indent="1"/>
    </xf>
    <xf numFmtId="4" fontId="9" fillId="0" borderId="3" xfId="1" applyNumberFormat="1" applyFont="1" applyBorder="1" applyAlignment="1">
      <alignment horizontal="right" vertical="center" indent="1"/>
    </xf>
    <xf numFmtId="4" fontId="11" fillId="4" borderId="3" xfId="1" applyNumberFormat="1" applyFont="1" applyFill="1" applyBorder="1" applyAlignment="1">
      <alignment horizontal="right" vertical="center" indent="1"/>
    </xf>
    <xf numFmtId="4" fontId="9" fillId="4" borderId="3" xfId="1" applyNumberFormat="1" applyFont="1" applyFill="1" applyBorder="1" applyAlignment="1">
      <alignment horizontal="right" vertical="center" indent="1"/>
    </xf>
    <xf numFmtId="4" fontId="11" fillId="0" borderId="3" xfId="1" applyNumberFormat="1" applyFont="1" applyBorder="1" applyAlignment="1">
      <alignment horizontal="right" vertical="center" wrapText="1" indent="1"/>
    </xf>
    <xf numFmtId="4" fontId="11" fillId="4" borderId="3" xfId="1" applyNumberFormat="1" applyFont="1" applyFill="1" applyBorder="1" applyAlignment="1">
      <alignment horizontal="right" vertical="center" wrapText="1" indent="1"/>
    </xf>
    <xf numFmtId="4" fontId="9" fillId="4" borderId="3" xfId="1" applyNumberFormat="1" applyFont="1" applyFill="1" applyBorder="1" applyAlignment="1">
      <alignment horizontal="right" vertical="center" wrapText="1" indent="1"/>
    </xf>
    <xf numFmtId="4" fontId="9" fillId="0" borderId="3" xfId="1" quotePrefix="1" applyNumberFormat="1" applyFont="1" applyBorder="1" applyAlignment="1">
      <alignment horizontal="right" vertical="center" wrapText="1" indent="1"/>
    </xf>
    <xf numFmtId="4" fontId="9" fillId="2" borderId="3" xfId="1" applyNumberFormat="1" applyFont="1" applyFill="1" applyBorder="1" applyAlignment="1">
      <alignment horizontal="right" vertical="center" wrapText="1" indent="1"/>
    </xf>
    <xf numFmtId="4" fontId="11" fillId="2" borderId="3" xfId="1" applyNumberFormat="1" applyFont="1" applyFill="1" applyBorder="1" applyAlignment="1">
      <alignment horizontal="right" wrapText="1" indent="1"/>
    </xf>
    <xf numFmtId="4" fontId="9" fillId="2" borderId="3" xfId="1" applyNumberFormat="1" applyFont="1" applyFill="1" applyBorder="1" applyAlignment="1">
      <alignment horizontal="right" indent="1"/>
    </xf>
    <xf numFmtId="4" fontId="10" fillId="2" borderId="3" xfId="1" applyNumberFormat="1" applyFont="1" applyFill="1" applyBorder="1" applyAlignment="1">
      <alignment horizontal="right" wrapText="1" indent="1"/>
    </xf>
    <xf numFmtId="4" fontId="6" fillId="2" borderId="3" xfId="1" applyNumberFormat="1" applyFont="1" applyFill="1" applyBorder="1" applyAlignment="1">
      <alignment horizontal="right" indent="1"/>
    </xf>
    <xf numFmtId="4" fontId="10" fillId="2" borderId="3" xfId="1" quotePrefix="1" applyNumberFormat="1" applyFont="1" applyFill="1" applyBorder="1" applyAlignment="1">
      <alignment horizontal="right" indent="1"/>
    </xf>
    <xf numFmtId="0" fontId="10" fillId="2" borderId="3" xfId="1" quotePrefix="1" applyFont="1" applyFill="1" applyBorder="1" applyAlignment="1">
      <alignment horizontal="left" vertical="center" wrapText="1" indent="1"/>
    </xf>
    <xf numFmtId="4" fontId="11" fillId="2" borderId="3" xfId="1" applyNumberFormat="1" applyFont="1" applyFill="1" applyBorder="1" applyAlignment="1">
      <alignment horizontal="right" vertical="center" wrapText="1" indent="1"/>
    </xf>
    <xf numFmtId="4" fontId="9" fillId="2" borderId="3" xfId="1" applyNumberFormat="1" applyFont="1" applyFill="1" applyBorder="1" applyAlignment="1">
      <alignment horizontal="right" vertical="center" indent="1"/>
    </xf>
    <xf numFmtId="4" fontId="10" fillId="2" borderId="3" xfId="1" applyNumberFormat="1" applyFont="1" applyFill="1" applyBorder="1" applyAlignment="1">
      <alignment horizontal="right" vertical="center" wrapText="1" indent="1"/>
    </xf>
    <xf numFmtId="4" fontId="6" fillId="2" borderId="3" xfId="1" applyNumberFormat="1" applyFont="1" applyFill="1" applyBorder="1" applyAlignment="1">
      <alignment horizontal="right" vertical="center" indent="1"/>
    </xf>
    <xf numFmtId="4" fontId="0" fillId="0" borderId="3" xfId="0" applyNumberFormat="1" applyBorder="1" applyAlignment="1">
      <alignment horizontal="right" indent="1"/>
    </xf>
    <xf numFmtId="4" fontId="2" fillId="0" borderId="3" xfId="0" applyNumberFormat="1" applyFont="1" applyBorder="1" applyAlignment="1">
      <alignment horizontal="right" indent="1"/>
    </xf>
    <xf numFmtId="0" fontId="0" fillId="0" borderId="3" xfId="0" applyBorder="1" applyAlignment="1">
      <alignment horizontal="left" wrapText="1" indent="1"/>
    </xf>
    <xf numFmtId="0" fontId="2" fillId="0" borderId="3" xfId="0" applyFont="1" applyBorder="1" applyAlignment="1">
      <alignment horizontal="left" wrapText="1" indent="1"/>
    </xf>
    <xf numFmtId="0" fontId="12" fillId="4" borderId="1" xfId="1" applyFont="1" applyFill="1" applyBorder="1" applyAlignment="1">
      <alignment horizontal="center" vertical="center" wrapText="1"/>
    </xf>
    <xf numFmtId="0" fontId="9" fillId="3" borderId="3" xfId="2" quotePrefix="1" applyFont="1" applyFill="1" applyBorder="1" applyAlignment="1">
      <alignment horizontal="center" vertical="center" wrapText="1"/>
    </xf>
    <xf numFmtId="0" fontId="9" fillId="3" borderId="3" xfId="2" applyFont="1" applyFill="1" applyBorder="1" applyAlignment="1">
      <alignment horizontal="center" vertical="center" wrapText="1"/>
    </xf>
    <xf numFmtId="0" fontId="9" fillId="4" borderId="1" xfId="1" applyFont="1" applyFill="1" applyBorder="1" applyAlignment="1">
      <alignment vertical="center" wrapText="1"/>
    </xf>
    <xf numFmtId="0" fontId="9" fillId="4" borderId="3" xfId="1" applyFont="1" applyFill="1" applyBorder="1" applyAlignment="1">
      <alignment vertical="center" wrapText="1"/>
    </xf>
    <xf numFmtId="0" fontId="10" fillId="2" borderId="3" xfId="1" applyFont="1" applyFill="1" applyBorder="1" applyAlignment="1">
      <alignment horizontal="left" vertical="center" wrapText="1" indent="2"/>
    </xf>
    <xf numFmtId="0" fontId="10" fillId="2" borderId="3" xfId="1" quotePrefix="1" applyFont="1" applyFill="1" applyBorder="1" applyAlignment="1">
      <alignment horizontal="left" vertical="center" indent="2"/>
    </xf>
    <xf numFmtId="0" fontId="0" fillId="0" borderId="5" xfId="0" applyBorder="1"/>
    <xf numFmtId="0" fontId="10" fillId="2" borderId="2" xfId="1" quotePrefix="1" applyFont="1" applyFill="1" applyBorder="1" applyAlignment="1">
      <alignment horizontal="left" vertical="center" indent="2"/>
    </xf>
    <xf numFmtId="0" fontId="0" fillId="0" borderId="2" xfId="0" applyBorder="1" applyAlignment="1">
      <alignment horizontal="left" indent="1"/>
    </xf>
    <xf numFmtId="4" fontId="0" fillId="0" borderId="2" xfId="0" applyNumberFormat="1" applyBorder="1" applyAlignment="1">
      <alignment horizontal="right" indent="1"/>
    </xf>
    <xf numFmtId="0" fontId="10" fillId="2" borderId="3" xfId="1" quotePrefix="1" applyFont="1" applyFill="1" applyBorder="1" applyAlignment="1">
      <alignment horizontal="left" vertical="center" wrapText="1" indent="2"/>
    </xf>
    <xf numFmtId="0" fontId="11" fillId="2" borderId="3" xfId="1" quotePrefix="1" applyFont="1" applyFill="1" applyBorder="1" applyAlignment="1">
      <alignment horizontal="left" vertical="center" wrapText="1" indent="1"/>
    </xf>
    <xf numFmtId="0" fontId="14" fillId="4" borderId="3" xfId="1" applyFont="1" applyFill="1" applyBorder="1" applyAlignment="1">
      <alignment horizontal="center" vertical="center" wrapText="1"/>
    </xf>
    <xf numFmtId="0" fontId="11" fillId="2" borderId="3" xfId="1" quotePrefix="1" applyFont="1" applyFill="1" applyBorder="1" applyAlignment="1">
      <alignment horizontal="center" wrapText="1"/>
    </xf>
    <xf numFmtId="0" fontId="10" fillId="2" borderId="0" xfId="1" quotePrefix="1" applyFont="1" applyFill="1" applyAlignment="1">
      <alignment horizontal="left" vertical="center" indent="2"/>
    </xf>
    <xf numFmtId="0" fontId="10" fillId="2" borderId="0" xfId="1" applyFont="1" applyFill="1" applyAlignment="1">
      <alignment horizontal="left" vertical="center" wrapText="1" indent="2"/>
    </xf>
    <xf numFmtId="4" fontId="10" fillId="2" borderId="0" xfId="1" applyNumberFormat="1" applyFont="1" applyFill="1" applyAlignment="1">
      <alignment horizontal="right" vertical="center" wrapText="1" indent="1"/>
    </xf>
    <xf numFmtId="4" fontId="6" fillId="2" borderId="0" xfId="1" applyNumberFormat="1" applyFont="1" applyFill="1" applyAlignment="1">
      <alignment horizontal="right" vertical="center" indent="1"/>
    </xf>
    <xf numFmtId="0" fontId="0" fillId="0" borderId="3" xfId="0" quotePrefix="1" applyBorder="1" applyAlignment="1">
      <alignment horizontal="left" indent="2"/>
    </xf>
    <xf numFmtId="0" fontId="12" fillId="3" borderId="3" xfId="1" quotePrefix="1" applyFont="1" applyFill="1" applyBorder="1" applyAlignment="1">
      <alignment horizontal="center" vertical="center" wrapText="1"/>
    </xf>
    <xf numFmtId="0" fontId="11" fillId="4" borderId="1" xfId="1" quotePrefix="1" applyFont="1" applyFill="1" applyBorder="1" applyAlignment="1">
      <alignment horizontal="left" vertical="center" wrapText="1" indent="1"/>
    </xf>
    <xf numFmtId="0" fontId="11" fillId="4" borderId="2" xfId="1" applyFont="1" applyFill="1" applyBorder="1" applyAlignment="1">
      <alignment horizontal="left" vertical="center" wrapText="1" indent="1"/>
    </xf>
    <xf numFmtId="0" fontId="9" fillId="0" borderId="1" xfId="1" quotePrefix="1" applyFont="1" applyBorder="1" applyAlignment="1">
      <alignment horizontal="left" vertical="center" wrapText="1" indent="1"/>
    </xf>
    <xf numFmtId="0" fontId="9" fillId="0" borderId="2" xfId="1" quotePrefix="1" applyFont="1" applyBorder="1" applyAlignment="1">
      <alignment horizontal="left" vertical="center" wrapText="1" indent="1"/>
    </xf>
    <xf numFmtId="0" fontId="8" fillId="0" borderId="0" xfId="1" applyFont="1" applyAlignment="1">
      <alignment horizontal="center" vertical="center" wrapText="1"/>
    </xf>
    <xf numFmtId="0" fontId="11" fillId="0" borderId="1" xfId="1" applyFont="1" applyBorder="1" applyAlignment="1">
      <alignment horizontal="left" vertical="center" wrapText="1" indent="1"/>
    </xf>
    <xf numFmtId="0" fontId="11" fillId="0" borderId="2" xfId="1" applyFont="1" applyBorder="1" applyAlignment="1">
      <alignment horizontal="left" vertical="center" wrapText="1" indent="1"/>
    </xf>
    <xf numFmtId="0" fontId="9" fillId="3" borderId="1" xfId="1" quotePrefix="1" applyFont="1" applyFill="1" applyBorder="1" applyAlignment="1">
      <alignment horizontal="center" vertical="center" wrapText="1"/>
    </xf>
    <xf numFmtId="0" fontId="9" fillId="3" borderId="2" xfId="1" quotePrefix="1" applyFont="1" applyFill="1" applyBorder="1" applyAlignment="1">
      <alignment horizontal="center" vertical="center" wrapText="1"/>
    </xf>
    <xf numFmtId="0" fontId="11" fillId="4" borderId="1" xfId="1" applyFont="1" applyFill="1" applyBorder="1" applyAlignment="1">
      <alignment horizontal="left" vertical="center" wrapText="1" indent="1"/>
    </xf>
    <xf numFmtId="0" fontId="11" fillId="4" borderId="2" xfId="1" applyFont="1" applyFill="1" applyBorder="1" applyAlignment="1">
      <alignment horizontal="left" vertical="center" indent="1"/>
    </xf>
    <xf numFmtId="0" fontId="8" fillId="0" borderId="0" xfId="0" applyFont="1" applyAlignment="1">
      <alignment horizontal="center" vertical="center" wrapText="1"/>
    </xf>
    <xf numFmtId="0" fontId="11" fillId="0" borderId="1" xfId="1" quotePrefix="1" applyFont="1" applyBorder="1" applyAlignment="1">
      <alignment horizontal="left" vertical="center" indent="1"/>
    </xf>
    <xf numFmtId="0" fontId="11" fillId="0" borderId="2" xfId="1" applyFont="1" applyBorder="1" applyAlignment="1">
      <alignment horizontal="left" vertical="center" indent="1"/>
    </xf>
    <xf numFmtId="0" fontId="11" fillId="0" borderId="1" xfId="1" quotePrefix="1" applyFont="1" applyBorder="1" applyAlignment="1">
      <alignment horizontal="left" vertical="center" wrapText="1" indent="1"/>
    </xf>
  </cellXfs>
  <cellStyles count="3">
    <cellStyle name="Normalno" xfId="0" builtinId="0"/>
    <cellStyle name="Normalno 2" xfId="1" xr:uid="{00000000-0005-0000-0000-000001000000}"/>
    <cellStyle name="Normalno 2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7</xdr:col>
      <xdr:colOff>1485900</xdr:colOff>
      <xdr:row>5</xdr:row>
      <xdr:rowOff>5825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1774C2D2-E601-4A75-A387-E1CB8A9DDA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"/>
          <a:ext cx="8458200" cy="7678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3"/>
  <sheetViews>
    <sheetView tabSelected="1" view="pageBreakPreview" zoomScaleNormal="100" zoomScaleSheetLayoutView="100" workbookViewId="0">
      <selection activeCell="A7" sqref="A7:H7"/>
    </sheetView>
  </sheetViews>
  <sheetFormatPr defaultRowHeight="12.75" x14ac:dyDescent="0.2"/>
  <cols>
    <col min="1" max="4" width="10.7109375" customWidth="1"/>
    <col min="5" max="5" width="16.28515625" customWidth="1"/>
    <col min="6" max="8" width="22.7109375" customWidth="1"/>
    <col min="12" max="12" width="12.7109375" bestFit="1" customWidth="1"/>
  </cols>
  <sheetData>
    <row r="1" spans="1:8" ht="12.2" customHeight="1" x14ac:dyDescent="0.2"/>
    <row r="2" spans="1:8" ht="12.2" customHeight="1" x14ac:dyDescent="0.2"/>
    <row r="3" spans="1:8" ht="12.2" customHeight="1" x14ac:dyDescent="0.2"/>
    <row r="4" spans="1:8" ht="12.2" customHeight="1" x14ac:dyDescent="0.2"/>
    <row r="5" spans="1:8" ht="12.2" customHeight="1" x14ac:dyDescent="0.2"/>
    <row r="6" spans="1:8" ht="15" customHeight="1" x14ac:dyDescent="0.2"/>
    <row r="7" spans="1:8" ht="39.75" customHeight="1" x14ac:dyDescent="0.2">
      <c r="A7" s="89" t="s">
        <v>50</v>
      </c>
      <c r="B7" s="89"/>
      <c r="C7" s="89"/>
      <c r="D7" s="89"/>
      <c r="E7" s="89"/>
      <c r="F7" s="89"/>
      <c r="G7" s="89"/>
      <c r="H7" s="89"/>
    </row>
    <row r="8" spans="1:8" ht="18" x14ac:dyDescent="0.2">
      <c r="A8" s="3"/>
      <c r="B8" s="3"/>
      <c r="C8" s="3"/>
      <c r="D8" s="3"/>
      <c r="E8" s="3"/>
      <c r="F8" s="3"/>
      <c r="G8" s="3"/>
      <c r="H8" s="3"/>
    </row>
    <row r="9" spans="1:8" ht="15.75" x14ac:dyDescent="0.2">
      <c r="A9" s="82" t="s">
        <v>0</v>
      </c>
      <c r="B9" s="82"/>
      <c r="C9" s="82"/>
      <c r="D9" s="82"/>
      <c r="E9" s="82"/>
      <c r="F9" s="82"/>
      <c r="G9" s="82"/>
      <c r="H9" s="82"/>
    </row>
    <row r="10" spans="1:8" ht="18" x14ac:dyDescent="0.2">
      <c r="A10" s="3"/>
      <c r="B10" s="3"/>
      <c r="C10" s="3"/>
      <c r="D10" s="3"/>
      <c r="E10" s="3"/>
      <c r="F10" s="3"/>
      <c r="G10" s="3"/>
      <c r="H10" s="3"/>
    </row>
    <row r="11" spans="1:8" ht="15.75" x14ac:dyDescent="0.2">
      <c r="A11" s="82" t="s">
        <v>1</v>
      </c>
      <c r="B11" s="82"/>
      <c r="C11" s="82"/>
      <c r="D11" s="82"/>
      <c r="E11" s="82"/>
      <c r="F11" s="82"/>
      <c r="G11" s="82"/>
      <c r="H11" s="82"/>
    </row>
    <row r="12" spans="1:8" ht="18" x14ac:dyDescent="0.25">
      <c r="A12" s="1"/>
      <c r="B12" s="2"/>
      <c r="C12" s="2"/>
      <c r="D12" s="2"/>
      <c r="E12" s="4"/>
      <c r="F12" s="4"/>
      <c r="G12" s="4"/>
      <c r="H12" s="5"/>
    </row>
    <row r="13" spans="1:8" ht="25.5" x14ac:dyDescent="0.2">
      <c r="A13" s="85" t="s">
        <v>51</v>
      </c>
      <c r="B13" s="86"/>
      <c r="C13" s="86"/>
      <c r="D13" s="86"/>
      <c r="E13" s="86"/>
      <c r="F13" s="58" t="s">
        <v>67</v>
      </c>
      <c r="G13" s="58" t="s">
        <v>47</v>
      </c>
      <c r="H13" s="59" t="s">
        <v>68</v>
      </c>
    </row>
    <row r="14" spans="1:8" ht="11.25" customHeight="1" x14ac:dyDescent="0.2">
      <c r="A14" s="77">
        <v>1</v>
      </c>
      <c r="B14" s="77"/>
      <c r="C14" s="77"/>
      <c r="D14" s="77"/>
      <c r="E14" s="77"/>
      <c r="F14" s="26">
        <v>2</v>
      </c>
      <c r="G14" s="26">
        <v>3</v>
      </c>
      <c r="H14" s="27">
        <v>4</v>
      </c>
    </row>
    <row r="15" spans="1:8" ht="15" customHeight="1" x14ac:dyDescent="0.2">
      <c r="A15" s="83" t="s">
        <v>2</v>
      </c>
      <c r="B15" s="84"/>
      <c r="C15" s="84"/>
      <c r="D15" s="84"/>
      <c r="E15" s="91"/>
      <c r="F15" s="34">
        <v>66038210</v>
      </c>
      <c r="G15" s="34">
        <f>H15-F15</f>
        <v>0</v>
      </c>
      <c r="H15" s="35">
        <v>66038210</v>
      </c>
    </row>
    <row r="16" spans="1:8" ht="15" customHeight="1" x14ac:dyDescent="0.2">
      <c r="A16" s="90" t="s">
        <v>3</v>
      </c>
      <c r="B16" s="91"/>
      <c r="C16" s="91"/>
      <c r="D16" s="91"/>
      <c r="E16" s="91"/>
      <c r="F16" s="34">
        <v>0</v>
      </c>
      <c r="G16" s="34">
        <f>H16-F16</f>
        <v>1200</v>
      </c>
      <c r="H16" s="35">
        <v>1200</v>
      </c>
    </row>
    <row r="17" spans="1:8" ht="15" customHeight="1" x14ac:dyDescent="0.2">
      <c r="A17" s="87" t="s">
        <v>4</v>
      </c>
      <c r="B17" s="79"/>
      <c r="C17" s="79"/>
      <c r="D17" s="79"/>
      <c r="E17" s="88"/>
      <c r="F17" s="36">
        <f>SUM(F15:F16)</f>
        <v>66038210</v>
      </c>
      <c r="G17" s="36">
        <f t="shared" ref="G17:H17" si="0">SUM(G15:G16)</f>
        <v>1200</v>
      </c>
      <c r="H17" s="37">
        <f t="shared" si="0"/>
        <v>66039410</v>
      </c>
    </row>
    <row r="18" spans="1:8" ht="15" customHeight="1" x14ac:dyDescent="0.2">
      <c r="A18" s="92" t="s">
        <v>5</v>
      </c>
      <c r="B18" s="84"/>
      <c r="C18" s="84"/>
      <c r="D18" s="84"/>
      <c r="E18" s="84"/>
      <c r="F18" s="38">
        <v>52103794</v>
      </c>
      <c r="G18" s="38">
        <f>H18-F18</f>
        <v>0</v>
      </c>
      <c r="H18" s="35">
        <v>52103794</v>
      </c>
    </row>
    <row r="19" spans="1:8" ht="15" customHeight="1" x14ac:dyDescent="0.2">
      <c r="A19" s="90" t="s">
        <v>6</v>
      </c>
      <c r="B19" s="91"/>
      <c r="C19" s="91"/>
      <c r="D19" s="91"/>
      <c r="E19" s="91"/>
      <c r="F19" s="34">
        <v>58885206</v>
      </c>
      <c r="G19" s="34">
        <f>H19-F19</f>
        <v>-24270312</v>
      </c>
      <c r="H19" s="35">
        <v>34614894</v>
      </c>
    </row>
    <row r="20" spans="1:8" ht="15" customHeight="1" x14ac:dyDescent="0.2">
      <c r="A20" s="33" t="s">
        <v>7</v>
      </c>
      <c r="B20" s="32"/>
      <c r="C20" s="32"/>
      <c r="D20" s="32"/>
      <c r="E20" s="32"/>
      <c r="F20" s="36">
        <f>SUM(F18:F19)</f>
        <v>110989000</v>
      </c>
      <c r="G20" s="36">
        <f t="shared" ref="G20:H20" si="1">SUM(G18:G19)</f>
        <v>-24270312</v>
      </c>
      <c r="H20" s="37">
        <f t="shared" si="1"/>
        <v>86718688</v>
      </c>
    </row>
    <row r="21" spans="1:8" ht="15" customHeight="1" x14ac:dyDescent="0.2">
      <c r="A21" s="78" t="s">
        <v>8</v>
      </c>
      <c r="B21" s="79"/>
      <c r="C21" s="79"/>
      <c r="D21" s="79"/>
      <c r="E21" s="79"/>
      <c r="F21" s="39">
        <f>F17-F20</f>
        <v>-44950790</v>
      </c>
      <c r="G21" s="39">
        <f t="shared" ref="G21:H21" si="2">G17-G20</f>
        <v>24271512</v>
      </c>
      <c r="H21" s="40">
        <f t="shared" si="2"/>
        <v>-20679278</v>
      </c>
    </row>
    <row r="22" spans="1:8" ht="18" x14ac:dyDescent="0.2">
      <c r="A22" s="3"/>
      <c r="B22" s="3"/>
      <c r="C22" s="3"/>
      <c r="D22" s="3"/>
      <c r="E22" s="3"/>
      <c r="F22" s="3"/>
      <c r="G22" s="3"/>
      <c r="H22" s="3"/>
    </row>
    <row r="23" spans="1:8" ht="15.75" x14ac:dyDescent="0.2">
      <c r="A23" s="82" t="s">
        <v>9</v>
      </c>
      <c r="B23" s="82"/>
      <c r="C23" s="82"/>
      <c r="D23" s="82"/>
      <c r="E23" s="82"/>
      <c r="F23" s="82"/>
      <c r="G23" s="82"/>
      <c r="H23" s="82"/>
    </row>
    <row r="24" spans="1:8" ht="18" x14ac:dyDescent="0.2">
      <c r="A24" s="3"/>
      <c r="B24" s="3"/>
      <c r="C24" s="3"/>
      <c r="D24" s="3"/>
      <c r="E24" s="3"/>
      <c r="F24" s="3"/>
      <c r="G24" s="3"/>
      <c r="H24" s="8"/>
    </row>
    <row r="25" spans="1:8" ht="25.5" x14ac:dyDescent="0.2">
      <c r="A25" s="85" t="str">
        <f>A13</f>
        <v>RAZRED I NAZIV</v>
      </c>
      <c r="B25" s="86"/>
      <c r="C25" s="86"/>
      <c r="D25" s="86"/>
      <c r="E25" s="86"/>
      <c r="F25" s="6" t="str">
        <f>F13</f>
        <v>PLAN 
2025.</v>
      </c>
      <c r="G25" s="6" t="str">
        <f>G13</f>
        <v>POVEĆANJE / SMANJENJE</v>
      </c>
      <c r="H25" s="7" t="str">
        <f>H13</f>
        <v>NOVI PLAN 
2025.</v>
      </c>
    </row>
    <row r="26" spans="1:8" ht="11.25" customHeight="1" x14ac:dyDescent="0.2">
      <c r="A26" s="77">
        <v>1</v>
      </c>
      <c r="B26" s="77"/>
      <c r="C26" s="77"/>
      <c r="D26" s="77"/>
      <c r="E26" s="77"/>
      <c r="F26" s="26">
        <v>2</v>
      </c>
      <c r="G26" s="26">
        <v>3</v>
      </c>
      <c r="H26" s="27">
        <v>4</v>
      </c>
    </row>
    <row r="27" spans="1:8" ht="15" customHeight="1" x14ac:dyDescent="0.2">
      <c r="A27" s="83" t="s">
        <v>10</v>
      </c>
      <c r="B27" s="84"/>
      <c r="C27" s="84"/>
      <c r="D27" s="84"/>
      <c r="E27" s="84"/>
      <c r="F27" s="38"/>
      <c r="G27" s="38"/>
      <c r="H27" s="35"/>
    </row>
    <row r="28" spans="1:8" ht="15" customHeight="1" x14ac:dyDescent="0.2">
      <c r="A28" s="83" t="s">
        <v>11</v>
      </c>
      <c r="B28" s="84"/>
      <c r="C28" s="84"/>
      <c r="D28" s="84"/>
      <c r="E28" s="84"/>
      <c r="F28" s="38"/>
      <c r="G28" s="38"/>
      <c r="H28" s="35"/>
    </row>
    <row r="29" spans="1:8" ht="15" customHeight="1" x14ac:dyDescent="0.2">
      <c r="A29" s="87" t="s">
        <v>12</v>
      </c>
      <c r="B29" s="79"/>
      <c r="C29" s="79"/>
      <c r="D29" s="79"/>
      <c r="E29" s="88"/>
      <c r="F29" s="36">
        <f>F27-F28</f>
        <v>0</v>
      </c>
      <c r="G29" s="36">
        <f t="shared" ref="G29:H29" si="3">G27-G28</f>
        <v>0</v>
      </c>
      <c r="H29" s="37">
        <f t="shared" si="3"/>
        <v>0</v>
      </c>
    </row>
    <row r="30" spans="1:8" ht="15" customHeight="1" x14ac:dyDescent="0.2">
      <c r="A30" s="80" t="s">
        <v>13</v>
      </c>
      <c r="B30" s="81"/>
      <c r="C30" s="81"/>
      <c r="D30" s="81"/>
      <c r="E30" s="81"/>
      <c r="F30" s="41">
        <v>65252843</v>
      </c>
      <c r="G30" s="41">
        <f>H30-F30</f>
        <v>5150939</v>
      </c>
      <c r="H30" s="38">
        <f>80346245-9942463</f>
        <v>70403782</v>
      </c>
    </row>
    <row r="31" spans="1:8" ht="15" customHeight="1" x14ac:dyDescent="0.2">
      <c r="A31" s="80" t="s">
        <v>14</v>
      </c>
      <c r="B31" s="81"/>
      <c r="C31" s="81"/>
      <c r="D31" s="81"/>
      <c r="E31" s="81"/>
      <c r="F31" s="41">
        <v>-20302053</v>
      </c>
      <c r="G31" s="41">
        <f>H31-F31</f>
        <v>-29422451</v>
      </c>
      <c r="H31" s="42">
        <v>-49724504</v>
      </c>
    </row>
    <row r="32" spans="1:8" ht="15" customHeight="1" x14ac:dyDescent="0.2">
      <c r="A32" s="78" t="s">
        <v>15</v>
      </c>
      <c r="B32" s="79"/>
      <c r="C32" s="79"/>
      <c r="D32" s="79"/>
      <c r="E32" s="79"/>
      <c r="F32" s="39">
        <f>F29+F30+F31</f>
        <v>44950790</v>
      </c>
      <c r="G32" s="37">
        <f>G29+G30+G31</f>
        <v>-24271512</v>
      </c>
      <c r="H32" s="37">
        <f>H29+H30+H31</f>
        <v>20679278</v>
      </c>
    </row>
    <row r="33" spans="1:8" ht="15" customHeight="1" x14ac:dyDescent="0.2">
      <c r="A33" s="78" t="s">
        <v>16</v>
      </c>
      <c r="B33" s="79"/>
      <c r="C33" s="79"/>
      <c r="D33" s="79"/>
      <c r="E33" s="79"/>
      <c r="F33" s="39">
        <f>F21+F32</f>
        <v>0</v>
      </c>
      <c r="G33" s="39">
        <f t="shared" ref="G33" si="4">G21+G32</f>
        <v>0</v>
      </c>
      <c r="H33" s="37">
        <f>H21+H32</f>
        <v>0</v>
      </c>
    </row>
  </sheetData>
  <mergeCells count="21">
    <mergeCell ref="A7:H7"/>
    <mergeCell ref="A9:H9"/>
    <mergeCell ref="A11:H11"/>
    <mergeCell ref="A19:E19"/>
    <mergeCell ref="A21:E21"/>
    <mergeCell ref="A18:E18"/>
    <mergeCell ref="A17:E17"/>
    <mergeCell ref="A15:E15"/>
    <mergeCell ref="A16:E16"/>
    <mergeCell ref="A13:E13"/>
    <mergeCell ref="A14:E14"/>
    <mergeCell ref="A26:E26"/>
    <mergeCell ref="A33:E33"/>
    <mergeCell ref="A30:E30"/>
    <mergeCell ref="A31:E31"/>
    <mergeCell ref="A23:H23"/>
    <mergeCell ref="A27:E27"/>
    <mergeCell ref="A28:E28"/>
    <mergeCell ref="A32:E32"/>
    <mergeCell ref="A25:E25"/>
    <mergeCell ref="A29:E29"/>
  </mergeCells>
  <printOptions horizontalCentered="1"/>
  <pageMargins left="0.31496062992125984" right="0.31496062992125984" top="0.55118110236220474" bottom="0.55118110236220474" header="0.31496062992125984" footer="0.31496062992125984"/>
  <pageSetup paperSize="9" scale="90" orientation="landscape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40"/>
  <sheetViews>
    <sheetView view="pageBreakPreview" zoomScaleNormal="100" zoomScaleSheetLayoutView="100" workbookViewId="0">
      <selection activeCell="A2" sqref="A2:E2"/>
    </sheetView>
  </sheetViews>
  <sheetFormatPr defaultRowHeight="12.75" x14ac:dyDescent="0.2"/>
  <cols>
    <col min="1" max="1" width="9.85546875" customWidth="1"/>
    <col min="2" max="2" width="51.7109375" customWidth="1"/>
    <col min="3" max="5" width="22.7109375" customWidth="1"/>
  </cols>
  <sheetData>
    <row r="1" spans="1:5" ht="12.75" customHeight="1" x14ac:dyDescent="0.2">
      <c r="A1" s="3"/>
      <c r="B1" s="3"/>
      <c r="C1" s="3"/>
      <c r="D1" s="3"/>
      <c r="E1" s="3"/>
    </row>
    <row r="2" spans="1:5" ht="15.75" x14ac:dyDescent="0.2">
      <c r="A2" s="82" t="s">
        <v>0</v>
      </c>
      <c r="B2" s="82"/>
      <c r="C2" s="82"/>
      <c r="D2" s="82"/>
      <c r="E2" s="82"/>
    </row>
    <row r="3" spans="1:5" ht="12.75" customHeight="1" x14ac:dyDescent="0.2">
      <c r="A3" s="3"/>
      <c r="B3" s="3"/>
      <c r="C3" s="3"/>
      <c r="D3" s="3"/>
      <c r="E3" s="3"/>
    </row>
    <row r="4" spans="1:5" ht="15.75" x14ac:dyDescent="0.2">
      <c r="A4" s="82" t="s">
        <v>17</v>
      </c>
      <c r="B4" s="82"/>
      <c r="C4" s="82"/>
      <c r="D4" s="82"/>
      <c r="E4" s="82"/>
    </row>
    <row r="5" spans="1:5" ht="12.75" customHeight="1" x14ac:dyDescent="0.2">
      <c r="A5" s="3"/>
      <c r="B5" s="3"/>
      <c r="C5" s="3"/>
      <c r="D5" s="3"/>
      <c r="E5" s="3"/>
    </row>
    <row r="6" spans="1:5" ht="15.75" x14ac:dyDescent="0.2">
      <c r="A6" s="82" t="s">
        <v>18</v>
      </c>
      <c r="B6" s="82"/>
      <c r="C6" s="82"/>
      <c r="D6" s="82"/>
      <c r="E6" s="82"/>
    </row>
    <row r="7" spans="1:5" ht="18" x14ac:dyDescent="0.2">
      <c r="A7" s="3"/>
      <c r="B7" s="3"/>
      <c r="C7" s="3"/>
      <c r="D7" s="3"/>
      <c r="E7" s="3"/>
    </row>
    <row r="8" spans="1:5" ht="25.5" customHeight="1" x14ac:dyDescent="0.2">
      <c r="A8" s="60" t="s">
        <v>52</v>
      </c>
      <c r="B8" s="11" t="s">
        <v>53</v>
      </c>
      <c r="C8" s="10" t="s">
        <v>67</v>
      </c>
      <c r="D8" s="10" t="s">
        <v>47</v>
      </c>
      <c r="E8" s="11" t="s">
        <v>68</v>
      </c>
    </row>
    <row r="9" spans="1:5" ht="11.25" customHeight="1" x14ac:dyDescent="0.2">
      <c r="A9" s="57">
        <v>1</v>
      </c>
      <c r="B9" s="13">
        <v>2</v>
      </c>
      <c r="C9" s="12">
        <v>3</v>
      </c>
      <c r="D9" s="12">
        <v>4</v>
      </c>
      <c r="E9" s="13">
        <v>5</v>
      </c>
    </row>
    <row r="10" spans="1:5" x14ac:dyDescent="0.2">
      <c r="A10" s="9"/>
      <c r="B10" s="14" t="s">
        <v>19</v>
      </c>
      <c r="C10" s="43">
        <f>C11+C16</f>
        <v>66038210</v>
      </c>
      <c r="D10" s="43">
        <f>D11+D16</f>
        <v>1200</v>
      </c>
      <c r="E10" s="44">
        <f t="shared" ref="E10" si="0">E11+E16</f>
        <v>66039410</v>
      </c>
    </row>
    <row r="11" spans="1:5" x14ac:dyDescent="0.2">
      <c r="A11" s="14">
        <v>6</v>
      </c>
      <c r="B11" s="14" t="s">
        <v>20</v>
      </c>
      <c r="C11" s="43">
        <f>SUM(C12:C15)</f>
        <v>66038210</v>
      </c>
      <c r="D11" s="43">
        <f>SUM(D12:D15)</f>
        <v>0</v>
      </c>
      <c r="E11" s="44">
        <f>SUM(E12:E15)</f>
        <v>66038210</v>
      </c>
    </row>
    <row r="12" spans="1:5" x14ac:dyDescent="0.2">
      <c r="A12" s="62">
        <v>64</v>
      </c>
      <c r="B12" s="15" t="s">
        <v>27</v>
      </c>
      <c r="C12" s="45">
        <v>16400</v>
      </c>
      <c r="D12" s="45">
        <f t="shared" ref="D12:D15" si="1">E12-C12</f>
        <v>0</v>
      </c>
      <c r="E12" s="46">
        <v>16400</v>
      </c>
    </row>
    <row r="13" spans="1:5" ht="25.5" x14ac:dyDescent="0.2">
      <c r="A13" s="62">
        <v>65</v>
      </c>
      <c r="B13" s="15" t="s">
        <v>28</v>
      </c>
      <c r="C13" s="45">
        <v>35590400</v>
      </c>
      <c r="D13" s="45">
        <f t="shared" si="1"/>
        <v>0</v>
      </c>
      <c r="E13" s="46">
        <v>35590400</v>
      </c>
    </row>
    <row r="14" spans="1:5" ht="25.5" customHeight="1" x14ac:dyDescent="0.2">
      <c r="A14" s="63">
        <v>66</v>
      </c>
      <c r="B14" s="15" t="s">
        <v>29</v>
      </c>
      <c r="C14" s="45">
        <v>30329410</v>
      </c>
      <c r="D14" s="45">
        <f t="shared" si="1"/>
        <v>0</v>
      </c>
      <c r="E14" s="46">
        <v>30329410</v>
      </c>
    </row>
    <row r="15" spans="1:5" x14ac:dyDescent="0.2">
      <c r="A15" s="63">
        <v>68</v>
      </c>
      <c r="B15" s="15" t="s">
        <v>30</v>
      </c>
      <c r="C15" s="45">
        <v>102000</v>
      </c>
      <c r="D15" s="45">
        <f t="shared" si="1"/>
        <v>0</v>
      </c>
      <c r="E15" s="46">
        <v>102000</v>
      </c>
    </row>
    <row r="16" spans="1:5" x14ac:dyDescent="0.2">
      <c r="A16" s="14">
        <v>7</v>
      </c>
      <c r="B16" s="14" t="s">
        <v>71</v>
      </c>
      <c r="C16" s="43">
        <f>C17</f>
        <v>0</v>
      </c>
      <c r="D16" s="43">
        <f t="shared" ref="D16:E16" si="2">D17</f>
        <v>1200</v>
      </c>
      <c r="E16" s="44">
        <f t="shared" si="2"/>
        <v>1200</v>
      </c>
    </row>
    <row r="17" spans="1:5" x14ac:dyDescent="0.2">
      <c r="A17" s="62">
        <v>72</v>
      </c>
      <c r="B17" s="15" t="s">
        <v>72</v>
      </c>
      <c r="C17" s="45">
        <v>0</v>
      </c>
      <c r="D17" s="45">
        <f>E17-C17</f>
        <v>1200</v>
      </c>
      <c r="E17" s="46">
        <v>1200</v>
      </c>
    </row>
    <row r="19" spans="1:5" ht="25.5" customHeight="1" x14ac:dyDescent="0.2">
      <c r="A19" s="60" t="str">
        <f>A8</f>
        <v>RAZRED / SKUPINA</v>
      </c>
      <c r="B19" s="11" t="str">
        <f>B8</f>
        <v>NAZIV</v>
      </c>
      <c r="C19" s="10" t="str">
        <f>C8</f>
        <v>PLAN 
2025.</v>
      </c>
      <c r="D19" s="10" t="str">
        <f>D8</f>
        <v>POVEĆANJE / SMANJENJE</v>
      </c>
      <c r="E19" s="11" t="str">
        <f>E8</f>
        <v>NOVI PLAN 
2025.</v>
      </c>
    </row>
    <row r="20" spans="1:5" ht="11.25" customHeight="1" x14ac:dyDescent="0.2">
      <c r="A20" s="57">
        <v>1</v>
      </c>
      <c r="B20" s="13">
        <v>2</v>
      </c>
      <c r="C20" s="12">
        <v>3</v>
      </c>
      <c r="D20" s="12">
        <v>4</v>
      </c>
      <c r="E20" s="13">
        <v>5</v>
      </c>
    </row>
    <row r="21" spans="1:5" x14ac:dyDescent="0.2">
      <c r="A21" s="9"/>
      <c r="B21" s="14" t="s">
        <v>21</v>
      </c>
      <c r="C21" s="43">
        <f>C22+C30</f>
        <v>110989000</v>
      </c>
      <c r="D21" s="43">
        <f t="shared" ref="D21:E21" si="3">D22+D30</f>
        <v>-24270312</v>
      </c>
      <c r="E21" s="44">
        <f t="shared" si="3"/>
        <v>86718688</v>
      </c>
    </row>
    <row r="22" spans="1:5" x14ac:dyDescent="0.2">
      <c r="A22" s="14">
        <v>3</v>
      </c>
      <c r="B22" s="14" t="s">
        <v>22</v>
      </c>
      <c r="C22" s="43">
        <f>SUM(C23:C29)</f>
        <v>52103794</v>
      </c>
      <c r="D22" s="43">
        <f t="shared" ref="D22:E22" si="4">SUM(D23:D29)</f>
        <v>0</v>
      </c>
      <c r="E22" s="44">
        <f t="shared" si="4"/>
        <v>52103794</v>
      </c>
    </row>
    <row r="23" spans="1:5" x14ac:dyDescent="0.2">
      <c r="A23" s="62">
        <v>31</v>
      </c>
      <c r="B23" s="15" t="s">
        <v>23</v>
      </c>
      <c r="C23" s="45">
        <v>26375819</v>
      </c>
      <c r="D23" s="45">
        <f t="shared" ref="D23:D29" si="5">E23-C23</f>
        <v>0</v>
      </c>
      <c r="E23" s="46">
        <v>26375819</v>
      </c>
    </row>
    <row r="24" spans="1:5" x14ac:dyDescent="0.2">
      <c r="A24" s="63">
        <v>32</v>
      </c>
      <c r="B24" s="16" t="s">
        <v>24</v>
      </c>
      <c r="C24" s="47">
        <v>22237962</v>
      </c>
      <c r="D24" s="47">
        <f t="shared" si="5"/>
        <v>81580</v>
      </c>
      <c r="E24" s="46">
        <v>22319542</v>
      </c>
    </row>
    <row r="25" spans="1:5" x14ac:dyDescent="0.2">
      <c r="A25" s="63">
        <v>34</v>
      </c>
      <c r="B25" s="16" t="s">
        <v>31</v>
      </c>
      <c r="C25" s="47">
        <v>74200</v>
      </c>
      <c r="D25" s="47">
        <f t="shared" si="5"/>
        <v>0</v>
      </c>
      <c r="E25" s="46">
        <v>74200</v>
      </c>
    </row>
    <row r="26" spans="1:5" x14ac:dyDescent="0.2">
      <c r="A26" s="63">
        <v>35</v>
      </c>
      <c r="B26" s="16" t="s">
        <v>32</v>
      </c>
      <c r="C26" s="47">
        <v>52608</v>
      </c>
      <c r="D26" s="47">
        <f t="shared" si="5"/>
        <v>0</v>
      </c>
      <c r="E26" s="46">
        <v>52608</v>
      </c>
    </row>
    <row r="27" spans="1:5" x14ac:dyDescent="0.2">
      <c r="A27" s="63">
        <v>36</v>
      </c>
      <c r="B27" s="16" t="s">
        <v>33</v>
      </c>
      <c r="C27" s="47">
        <v>3135850</v>
      </c>
      <c r="D27" s="47">
        <f t="shared" si="5"/>
        <v>-81580</v>
      </c>
      <c r="E27" s="46">
        <v>3054270</v>
      </c>
    </row>
    <row r="28" spans="1:5" ht="25.5" x14ac:dyDescent="0.2">
      <c r="A28" s="63">
        <v>37</v>
      </c>
      <c r="B28" s="48" t="s">
        <v>34</v>
      </c>
      <c r="C28" s="47">
        <v>54000</v>
      </c>
      <c r="D28" s="47">
        <f t="shared" si="5"/>
        <v>0</v>
      </c>
      <c r="E28" s="46">
        <v>54000</v>
      </c>
    </row>
    <row r="29" spans="1:5" x14ac:dyDescent="0.2">
      <c r="A29" s="63">
        <v>38</v>
      </c>
      <c r="B29" s="16" t="s">
        <v>35</v>
      </c>
      <c r="C29" s="47">
        <v>173355</v>
      </c>
      <c r="D29" s="47">
        <f t="shared" si="5"/>
        <v>0</v>
      </c>
      <c r="E29" s="46">
        <v>173355</v>
      </c>
    </row>
    <row r="30" spans="1:5" x14ac:dyDescent="0.2">
      <c r="A30" s="17">
        <v>4</v>
      </c>
      <c r="B30" s="14" t="s">
        <v>25</v>
      </c>
      <c r="C30" s="43">
        <f>SUM(C31:C33)</f>
        <v>58885206</v>
      </c>
      <c r="D30" s="43">
        <f t="shared" ref="D30:E30" si="6">SUM(D31:D33)</f>
        <v>-24270312</v>
      </c>
      <c r="E30" s="44">
        <f t="shared" si="6"/>
        <v>34614894</v>
      </c>
    </row>
    <row r="31" spans="1:5" x14ac:dyDescent="0.2">
      <c r="A31" s="62">
        <v>41</v>
      </c>
      <c r="B31" s="15" t="s">
        <v>26</v>
      </c>
      <c r="C31" s="45">
        <v>2039000</v>
      </c>
      <c r="D31" s="45">
        <f t="shared" ref="D31:D33" si="7">E31-C31</f>
        <v>-835095</v>
      </c>
      <c r="E31" s="46">
        <v>1203905</v>
      </c>
    </row>
    <row r="32" spans="1:5" x14ac:dyDescent="0.2">
      <c r="A32" s="62">
        <v>42</v>
      </c>
      <c r="B32" s="15" t="s">
        <v>36</v>
      </c>
      <c r="C32" s="45">
        <v>20019891</v>
      </c>
      <c r="D32" s="45">
        <f t="shared" si="7"/>
        <v>-7041776</v>
      </c>
      <c r="E32" s="46">
        <v>12978115</v>
      </c>
    </row>
    <row r="33" spans="1:5" x14ac:dyDescent="0.2">
      <c r="A33" s="62">
        <v>45</v>
      </c>
      <c r="B33" s="16" t="s">
        <v>37</v>
      </c>
      <c r="C33" s="47">
        <v>36826315</v>
      </c>
      <c r="D33" s="47">
        <f t="shared" si="7"/>
        <v>-16393441</v>
      </c>
      <c r="E33" s="46">
        <v>20432874</v>
      </c>
    </row>
    <row r="36" spans="1:5" x14ac:dyDescent="0.2">
      <c r="B36" s="28"/>
      <c r="C36" s="29"/>
      <c r="D36" s="29"/>
      <c r="E36" s="29"/>
    </row>
    <row r="37" spans="1:5" x14ac:dyDescent="0.2">
      <c r="B37" s="30"/>
      <c r="C37" s="29"/>
      <c r="D37" s="29"/>
      <c r="E37" s="29"/>
    </row>
    <row r="38" spans="1:5" x14ac:dyDescent="0.2">
      <c r="B38" s="30"/>
    </row>
    <row r="39" spans="1:5" x14ac:dyDescent="0.2">
      <c r="B39" s="28"/>
      <c r="C39" s="29"/>
      <c r="D39" s="29"/>
      <c r="E39" s="29"/>
    </row>
    <row r="40" spans="1:5" x14ac:dyDescent="0.2">
      <c r="C40" s="29"/>
      <c r="D40" s="29"/>
      <c r="E40" s="29"/>
    </row>
  </sheetData>
  <mergeCells count="3">
    <mergeCell ref="A2:E2"/>
    <mergeCell ref="A4:E4"/>
    <mergeCell ref="A6:E6"/>
  </mergeCells>
  <printOptions horizontalCentered="1"/>
  <pageMargins left="0.31496062992125984" right="0.31496062992125984" top="0.55118110236220474" bottom="0.55118110236220474" header="0.31496062992125984" footer="0.31496062992125984"/>
  <pageSetup paperSize="9" orientation="landscape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0"/>
  <sheetViews>
    <sheetView view="pageBreakPreview" zoomScaleNormal="100" zoomScaleSheetLayoutView="100" workbookViewId="0">
      <selection activeCell="A2" sqref="A2:E2"/>
    </sheetView>
  </sheetViews>
  <sheetFormatPr defaultRowHeight="12.75" x14ac:dyDescent="0.2"/>
  <cols>
    <col min="1" max="1" width="9.85546875" customWidth="1"/>
    <col min="2" max="2" width="51.7109375" customWidth="1"/>
    <col min="3" max="5" width="22.7109375" customWidth="1"/>
  </cols>
  <sheetData>
    <row r="1" spans="1:5" ht="12" customHeight="1" x14ac:dyDescent="0.2">
      <c r="B1" s="3"/>
      <c r="C1" s="3"/>
      <c r="D1" s="3"/>
      <c r="E1" s="3"/>
    </row>
    <row r="2" spans="1:5" ht="15.75" customHeight="1" x14ac:dyDescent="0.2">
      <c r="A2" s="82" t="s">
        <v>38</v>
      </c>
      <c r="B2" s="82"/>
      <c r="C2" s="82"/>
      <c r="D2" s="82"/>
      <c r="E2" s="82"/>
    </row>
    <row r="3" spans="1:5" ht="18" x14ac:dyDescent="0.2">
      <c r="B3" s="3"/>
      <c r="C3" s="3"/>
      <c r="D3" s="3"/>
      <c r="E3" s="3"/>
    </row>
    <row r="4" spans="1:5" ht="25.5" x14ac:dyDescent="0.2">
      <c r="A4" s="61" t="s">
        <v>52</v>
      </c>
      <c r="B4" s="11" t="s">
        <v>53</v>
      </c>
      <c r="C4" s="10" t="s">
        <v>67</v>
      </c>
      <c r="D4" s="10" t="s">
        <v>47</v>
      </c>
      <c r="E4" s="11" t="s">
        <v>68</v>
      </c>
    </row>
    <row r="5" spans="1:5" ht="11.25" customHeight="1" x14ac:dyDescent="0.2">
      <c r="A5" s="13">
        <v>1</v>
      </c>
      <c r="B5" s="13">
        <v>2</v>
      </c>
      <c r="C5" s="12">
        <v>3</v>
      </c>
      <c r="D5" s="12">
        <v>4</v>
      </c>
      <c r="E5" s="13">
        <v>5</v>
      </c>
    </row>
    <row r="6" spans="1:5" x14ac:dyDescent="0.2">
      <c r="A6" s="9"/>
      <c r="B6" s="14" t="s">
        <v>19</v>
      </c>
      <c r="C6" s="49">
        <f>C7+C9+C11</f>
        <v>66038210</v>
      </c>
      <c r="D6" s="49">
        <f t="shared" ref="D6:E6" si="0">D7+D9+D11</f>
        <v>1200</v>
      </c>
      <c r="E6" s="50">
        <f t="shared" si="0"/>
        <v>66039410</v>
      </c>
    </row>
    <row r="7" spans="1:5" x14ac:dyDescent="0.2">
      <c r="A7" s="14">
        <v>3</v>
      </c>
      <c r="B7" s="14" t="s">
        <v>54</v>
      </c>
      <c r="C7" s="49">
        <f>C8</f>
        <v>30345810</v>
      </c>
      <c r="D7" s="49">
        <f t="shared" ref="D7:E7" si="1">D8</f>
        <v>0</v>
      </c>
      <c r="E7" s="50">
        <f t="shared" si="1"/>
        <v>30345810</v>
      </c>
    </row>
    <row r="8" spans="1:5" x14ac:dyDescent="0.2">
      <c r="A8" s="62">
        <v>31</v>
      </c>
      <c r="B8" s="68" t="s">
        <v>54</v>
      </c>
      <c r="C8" s="51">
        <v>30345810</v>
      </c>
      <c r="D8" s="51">
        <f>E8-C8</f>
        <v>0</v>
      </c>
      <c r="E8" s="52">
        <v>30345810</v>
      </c>
    </row>
    <row r="9" spans="1:5" x14ac:dyDescent="0.2">
      <c r="A9" s="14">
        <v>4</v>
      </c>
      <c r="B9" s="14" t="s">
        <v>55</v>
      </c>
      <c r="C9" s="49">
        <f t="shared" ref="C9:E11" si="2">C10</f>
        <v>35692400</v>
      </c>
      <c r="D9" s="49">
        <f t="shared" si="2"/>
        <v>0</v>
      </c>
      <c r="E9" s="50">
        <f t="shared" si="2"/>
        <v>35692400</v>
      </c>
    </row>
    <row r="10" spans="1:5" x14ac:dyDescent="0.2">
      <c r="A10" s="63">
        <v>43</v>
      </c>
      <c r="B10" s="62" t="s">
        <v>56</v>
      </c>
      <c r="C10" s="51">
        <v>35692400</v>
      </c>
      <c r="D10" s="51">
        <f>E10-C10</f>
        <v>0</v>
      </c>
      <c r="E10" s="52">
        <v>35692400</v>
      </c>
    </row>
    <row r="11" spans="1:5" ht="25.5" x14ac:dyDescent="0.2">
      <c r="A11" s="14">
        <v>7</v>
      </c>
      <c r="B11" s="14" t="s">
        <v>69</v>
      </c>
      <c r="C11" s="49">
        <f t="shared" si="2"/>
        <v>0</v>
      </c>
      <c r="D11" s="49">
        <f t="shared" si="2"/>
        <v>1200</v>
      </c>
      <c r="E11" s="50">
        <f t="shared" si="2"/>
        <v>1200</v>
      </c>
    </row>
    <row r="12" spans="1:5" ht="25.5" x14ac:dyDescent="0.2">
      <c r="A12" s="63">
        <v>71</v>
      </c>
      <c r="B12" s="62" t="s">
        <v>69</v>
      </c>
      <c r="C12" s="51">
        <v>0</v>
      </c>
      <c r="D12" s="51">
        <f>E12-C12</f>
        <v>1200</v>
      </c>
      <c r="E12" s="52">
        <v>1200</v>
      </c>
    </row>
    <row r="13" spans="1:5" x14ac:dyDescent="0.2">
      <c r="A13" s="65"/>
      <c r="B13" s="66"/>
      <c r="C13" s="67"/>
      <c r="D13" s="67"/>
      <c r="E13" s="67"/>
    </row>
    <row r="14" spans="1:5" ht="25.5" x14ac:dyDescent="0.2">
      <c r="A14" s="61" t="s">
        <v>52</v>
      </c>
      <c r="B14" s="11" t="s">
        <v>53</v>
      </c>
      <c r="C14" s="10" t="str">
        <f>C4</f>
        <v>PLAN 
2025.</v>
      </c>
      <c r="D14" s="10" t="s">
        <v>47</v>
      </c>
      <c r="E14" s="11" t="str">
        <f>E4</f>
        <v>NOVI PLAN 
2025.</v>
      </c>
    </row>
    <row r="15" spans="1:5" x14ac:dyDescent="0.2">
      <c r="A15" s="13">
        <v>1</v>
      </c>
      <c r="B15" s="13">
        <v>2</v>
      </c>
      <c r="C15" s="12">
        <v>3</v>
      </c>
      <c r="D15" s="12">
        <v>4</v>
      </c>
      <c r="E15" s="13">
        <v>5</v>
      </c>
    </row>
    <row r="16" spans="1:5" x14ac:dyDescent="0.2">
      <c r="A16" s="64"/>
      <c r="B16" s="14" t="s">
        <v>21</v>
      </c>
      <c r="C16" s="49">
        <f>C17+C19+C21</f>
        <v>110989000</v>
      </c>
      <c r="D16" s="49">
        <f t="shared" ref="D16:E16" si="3">D17+D19+D21</f>
        <v>-24270312</v>
      </c>
      <c r="E16" s="50">
        <f t="shared" si="3"/>
        <v>86718688</v>
      </c>
    </row>
    <row r="17" spans="1:5" x14ac:dyDescent="0.2">
      <c r="A17" s="14">
        <v>3</v>
      </c>
      <c r="B17" s="14" t="s">
        <v>54</v>
      </c>
      <c r="C17" s="49">
        <f>C18</f>
        <v>39179024</v>
      </c>
      <c r="D17" s="49">
        <f t="shared" ref="D17" si="4">D18</f>
        <v>-3280885</v>
      </c>
      <c r="E17" s="50">
        <f t="shared" ref="E17" si="5">E18</f>
        <v>35898139</v>
      </c>
    </row>
    <row r="18" spans="1:5" x14ac:dyDescent="0.2">
      <c r="A18" s="62">
        <v>31</v>
      </c>
      <c r="B18" s="68" t="s">
        <v>54</v>
      </c>
      <c r="C18" s="51">
        <v>39179024</v>
      </c>
      <c r="D18" s="51">
        <f>E18-C18</f>
        <v>-3280885</v>
      </c>
      <c r="E18" s="52">
        <v>35898139</v>
      </c>
    </row>
    <row r="19" spans="1:5" x14ac:dyDescent="0.2">
      <c r="A19" s="14">
        <v>4</v>
      </c>
      <c r="B19" s="14" t="s">
        <v>55</v>
      </c>
      <c r="C19" s="49">
        <f t="shared" ref="C19:C21" si="6">C20</f>
        <v>71809976</v>
      </c>
      <c r="D19" s="49">
        <f t="shared" ref="D19:D21" si="7">D20</f>
        <v>-20990627</v>
      </c>
      <c r="E19" s="50">
        <f t="shared" ref="E19:E21" si="8">E20</f>
        <v>50819349</v>
      </c>
    </row>
    <row r="20" spans="1:5" x14ac:dyDescent="0.2">
      <c r="A20" s="63">
        <v>43</v>
      </c>
      <c r="B20" s="62" t="s">
        <v>56</v>
      </c>
      <c r="C20" s="51">
        <v>71809976</v>
      </c>
      <c r="D20" s="51">
        <f>E20-C20</f>
        <v>-20990627</v>
      </c>
      <c r="E20" s="52">
        <v>50819349</v>
      </c>
    </row>
    <row r="21" spans="1:5" ht="25.5" x14ac:dyDescent="0.2">
      <c r="A21" s="14">
        <v>7</v>
      </c>
      <c r="B21" s="14" t="s">
        <v>69</v>
      </c>
      <c r="C21" s="49">
        <f t="shared" si="6"/>
        <v>0</v>
      </c>
      <c r="D21" s="49">
        <f t="shared" si="7"/>
        <v>1200</v>
      </c>
      <c r="E21" s="50">
        <f t="shared" si="8"/>
        <v>1200</v>
      </c>
    </row>
    <row r="22" spans="1:5" ht="25.5" x14ac:dyDescent="0.2">
      <c r="A22" s="63">
        <v>71</v>
      </c>
      <c r="B22" s="62" t="s">
        <v>69</v>
      </c>
      <c r="C22" s="51">
        <v>0</v>
      </c>
      <c r="D22" s="51">
        <f>E22-C22</f>
        <v>1200</v>
      </c>
      <c r="E22" s="52">
        <v>1200</v>
      </c>
    </row>
    <row r="23" spans="1:5" x14ac:dyDescent="0.2">
      <c r="A23" s="72"/>
      <c r="B23" s="73"/>
      <c r="C23" s="74"/>
      <c r="D23" s="74"/>
      <c r="E23" s="75"/>
    </row>
    <row r="26" spans="1:5" x14ac:dyDescent="0.2">
      <c r="B26" s="28"/>
      <c r="C26" s="29"/>
      <c r="D26" s="29"/>
      <c r="E26" s="29"/>
    </row>
    <row r="27" spans="1:5" x14ac:dyDescent="0.2">
      <c r="B27" s="30"/>
      <c r="C27" s="29"/>
      <c r="D27" s="29"/>
      <c r="E27" s="29"/>
    </row>
    <row r="28" spans="1:5" x14ac:dyDescent="0.2">
      <c r="B28" s="30"/>
    </row>
    <row r="29" spans="1:5" x14ac:dyDescent="0.2">
      <c r="B29" s="28"/>
      <c r="C29" s="29"/>
      <c r="D29" s="29"/>
      <c r="E29" s="29"/>
    </row>
    <row r="30" spans="1:5" x14ac:dyDescent="0.2">
      <c r="C30" s="29"/>
      <c r="D30" s="29"/>
      <c r="E30" s="29"/>
    </row>
  </sheetData>
  <mergeCells count="1">
    <mergeCell ref="A2:E2"/>
  </mergeCells>
  <printOptions horizontalCentered="1"/>
  <pageMargins left="0.31496062992125984" right="0.31496062992125984" top="0.74803149606299213" bottom="0.55118110236220474" header="0.31496062992125984" footer="0.31496062992125984"/>
  <pageSetup paperSize="9" orientation="landscape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2"/>
  <sheetViews>
    <sheetView view="pageBreakPreview" zoomScaleNormal="100" zoomScaleSheetLayoutView="100" workbookViewId="0">
      <selection activeCell="A2" sqref="A2:E2"/>
    </sheetView>
  </sheetViews>
  <sheetFormatPr defaultRowHeight="12.75" x14ac:dyDescent="0.2"/>
  <cols>
    <col min="1" max="1" width="9.85546875" customWidth="1"/>
    <col min="2" max="2" width="51.7109375" customWidth="1"/>
    <col min="3" max="5" width="22.7109375" customWidth="1"/>
  </cols>
  <sheetData>
    <row r="1" spans="1:5" ht="12.75" customHeight="1" x14ac:dyDescent="0.2">
      <c r="B1" s="3"/>
      <c r="C1" s="3"/>
      <c r="D1" s="3"/>
      <c r="E1" s="3"/>
    </row>
    <row r="2" spans="1:5" ht="15.75" customHeight="1" x14ac:dyDescent="0.2">
      <c r="A2" s="82" t="s">
        <v>39</v>
      </c>
      <c r="B2" s="82"/>
      <c r="C2" s="82"/>
      <c r="D2" s="82"/>
      <c r="E2" s="82"/>
    </row>
    <row r="3" spans="1:5" ht="18" x14ac:dyDescent="0.2">
      <c r="B3" s="3"/>
      <c r="C3" s="3"/>
      <c r="D3" s="3"/>
      <c r="E3" s="3"/>
    </row>
    <row r="4" spans="1:5" ht="25.5" x14ac:dyDescent="0.2">
      <c r="A4" s="61" t="s">
        <v>52</v>
      </c>
      <c r="B4" s="11" t="s">
        <v>53</v>
      </c>
      <c r="C4" s="10" t="s">
        <v>67</v>
      </c>
      <c r="D4" s="10" t="s">
        <v>47</v>
      </c>
      <c r="E4" s="11" t="s">
        <v>68</v>
      </c>
    </row>
    <row r="5" spans="1:5" ht="11.25" customHeight="1" x14ac:dyDescent="0.2">
      <c r="A5" s="13">
        <v>1</v>
      </c>
      <c r="B5" s="13">
        <v>2</v>
      </c>
      <c r="C5" s="12">
        <v>3</v>
      </c>
      <c r="D5" s="12">
        <v>4</v>
      </c>
      <c r="E5" s="13">
        <v>5</v>
      </c>
    </row>
    <row r="6" spans="1:5" x14ac:dyDescent="0.2">
      <c r="A6" s="9"/>
      <c r="B6" s="14" t="s">
        <v>21</v>
      </c>
      <c r="C6" s="49">
        <f>C7</f>
        <v>110989000</v>
      </c>
      <c r="D6" s="49">
        <f t="shared" ref="D6:E7" si="0">D7</f>
        <v>-24270312</v>
      </c>
      <c r="E6" s="50">
        <f t="shared" si="0"/>
        <v>86718688</v>
      </c>
    </row>
    <row r="7" spans="1:5" x14ac:dyDescent="0.2">
      <c r="A7" s="69" t="s">
        <v>57</v>
      </c>
      <c r="B7" s="14" t="s">
        <v>60</v>
      </c>
      <c r="C7" s="49">
        <f>C8</f>
        <v>110989000</v>
      </c>
      <c r="D7" s="49">
        <f t="shared" si="0"/>
        <v>-24270312</v>
      </c>
      <c r="E7" s="50">
        <f t="shared" si="0"/>
        <v>86718688</v>
      </c>
    </row>
    <row r="8" spans="1:5" x14ac:dyDescent="0.2">
      <c r="A8" s="76" t="s">
        <v>58</v>
      </c>
      <c r="B8" s="68" t="s">
        <v>59</v>
      </c>
      <c r="C8" s="51">
        <v>110989000</v>
      </c>
      <c r="D8" s="51">
        <f>E8-C8</f>
        <v>-24270312</v>
      </c>
      <c r="E8" s="52">
        <v>86718688</v>
      </c>
    </row>
    <row r="11" spans="1:5" x14ac:dyDescent="0.2">
      <c r="B11" s="28"/>
      <c r="C11" s="29"/>
      <c r="D11" s="29"/>
      <c r="E11" s="29"/>
    </row>
    <row r="12" spans="1:5" x14ac:dyDescent="0.2">
      <c r="C12" s="29"/>
      <c r="D12" s="29"/>
      <c r="E12" s="29"/>
    </row>
  </sheetData>
  <mergeCells count="1">
    <mergeCell ref="A2:E2"/>
  </mergeCells>
  <printOptions horizontalCentered="1"/>
  <pageMargins left="0.31496062992125984" right="0.31496062992125984" top="0.74803149606299213" bottom="0.55118110236220474" header="0.31496062992125984" footer="0.31496062992125984"/>
  <pageSetup paperSize="9" orientation="landscape" horizontalDpi="4294967295" vertic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41"/>
  <sheetViews>
    <sheetView view="pageBreakPreview" zoomScaleNormal="100" zoomScaleSheetLayoutView="100" workbookViewId="0">
      <selection activeCell="A2" sqref="A2:E2"/>
    </sheetView>
  </sheetViews>
  <sheetFormatPr defaultRowHeight="12.75" x14ac:dyDescent="0.2"/>
  <cols>
    <col min="1" max="1" width="8.7109375" customWidth="1"/>
    <col min="2" max="2" width="65.7109375" customWidth="1"/>
    <col min="3" max="5" width="22.7109375" customWidth="1"/>
  </cols>
  <sheetData>
    <row r="1" spans="1:5" ht="12" customHeight="1" x14ac:dyDescent="0.2">
      <c r="A1" s="3"/>
      <c r="B1" s="3"/>
      <c r="C1" s="3"/>
      <c r="D1" s="3"/>
      <c r="E1" s="3"/>
    </row>
    <row r="2" spans="1:5" ht="15.75" customHeight="1" x14ac:dyDescent="0.2">
      <c r="A2" s="82" t="s">
        <v>40</v>
      </c>
      <c r="B2" s="82"/>
      <c r="C2" s="82"/>
      <c r="D2" s="82"/>
      <c r="E2" s="82"/>
    </row>
    <row r="3" spans="1:5" ht="18" x14ac:dyDescent="0.2">
      <c r="A3" s="3"/>
      <c r="B3" s="3"/>
      <c r="C3" s="3"/>
      <c r="D3" s="3"/>
      <c r="E3" s="3"/>
    </row>
    <row r="4" spans="1:5" ht="25.5" customHeight="1" x14ac:dyDescent="0.2">
      <c r="A4" s="11" t="s">
        <v>61</v>
      </c>
      <c r="B4" s="11" t="s">
        <v>53</v>
      </c>
      <c r="C4" s="10" t="s">
        <v>67</v>
      </c>
      <c r="D4" s="10" t="s">
        <v>47</v>
      </c>
      <c r="E4" s="11" t="s">
        <v>68</v>
      </c>
    </row>
    <row r="5" spans="1:5" ht="11.25" customHeight="1" x14ac:dyDescent="0.2">
      <c r="A5" s="70">
        <v>1</v>
      </c>
      <c r="B5" s="13">
        <v>2</v>
      </c>
      <c r="C5" s="12">
        <v>3</v>
      </c>
      <c r="D5" s="12">
        <v>4</v>
      </c>
      <c r="E5" s="13">
        <v>5</v>
      </c>
    </row>
    <row r="6" spans="1:5" ht="11.25" customHeight="1" x14ac:dyDescent="0.2">
      <c r="A6" s="71" t="s">
        <v>64</v>
      </c>
      <c r="B6" s="19" t="s">
        <v>62</v>
      </c>
      <c r="C6" s="43">
        <f>C7</f>
        <v>110989000</v>
      </c>
      <c r="D6" s="43">
        <f>D7</f>
        <v>-24270312</v>
      </c>
      <c r="E6" s="44">
        <f>E7</f>
        <v>86718688</v>
      </c>
    </row>
    <row r="7" spans="1:5" ht="11.25" customHeight="1" x14ac:dyDescent="0.2">
      <c r="A7" s="71" t="s">
        <v>65</v>
      </c>
      <c r="B7" s="19" t="s">
        <v>63</v>
      </c>
      <c r="C7" s="43">
        <f>C8</f>
        <v>110989000</v>
      </c>
      <c r="D7" s="43">
        <f t="shared" ref="D7:E7" si="0">D8</f>
        <v>-24270312</v>
      </c>
      <c r="E7" s="44">
        <f t="shared" si="0"/>
        <v>86718688</v>
      </c>
    </row>
    <row r="8" spans="1:5" ht="25.5" customHeight="1" x14ac:dyDescent="0.2">
      <c r="A8" s="18">
        <v>22218</v>
      </c>
      <c r="B8" s="19" t="s">
        <v>45</v>
      </c>
      <c r="C8" s="43">
        <f>C9+C10+C11</f>
        <v>110989000</v>
      </c>
      <c r="D8" s="43">
        <f t="shared" ref="D8:E8" si="1">D9+D10+D11</f>
        <v>-24270312</v>
      </c>
      <c r="E8" s="44">
        <f t="shared" si="1"/>
        <v>86718688</v>
      </c>
    </row>
    <row r="9" spans="1:5" x14ac:dyDescent="0.2">
      <c r="A9" s="18">
        <v>3</v>
      </c>
      <c r="B9" s="19" t="s">
        <v>48</v>
      </c>
      <c r="C9" s="43">
        <f>C15</f>
        <v>39179024</v>
      </c>
      <c r="D9" s="43">
        <f t="shared" ref="D9:E9" si="2">D15</f>
        <v>-3280885</v>
      </c>
      <c r="E9" s="44">
        <f t="shared" si="2"/>
        <v>35898139</v>
      </c>
    </row>
    <row r="10" spans="1:5" x14ac:dyDescent="0.2">
      <c r="A10" s="18">
        <v>4</v>
      </c>
      <c r="B10" s="19" t="s">
        <v>66</v>
      </c>
      <c r="C10" s="43">
        <f>C22</f>
        <v>71809976</v>
      </c>
      <c r="D10" s="43">
        <f t="shared" ref="D10:E10" si="3">D22</f>
        <v>-20990627</v>
      </c>
      <c r="E10" s="44">
        <f t="shared" si="3"/>
        <v>50819349</v>
      </c>
    </row>
    <row r="11" spans="1:5" ht="25.5" x14ac:dyDescent="0.2">
      <c r="A11" s="18">
        <v>7</v>
      </c>
      <c r="B11" s="19" t="s">
        <v>73</v>
      </c>
      <c r="C11" s="43">
        <f>C35</f>
        <v>0</v>
      </c>
      <c r="D11" s="43">
        <f t="shared" ref="D11:E11" si="4">D35</f>
        <v>1200</v>
      </c>
      <c r="E11" s="44">
        <f t="shared" si="4"/>
        <v>1200</v>
      </c>
    </row>
    <row r="12" spans="1:5" x14ac:dyDescent="0.2">
      <c r="A12" s="20">
        <v>34</v>
      </c>
      <c r="B12" s="19" t="s">
        <v>46</v>
      </c>
      <c r="C12" s="43">
        <f>C13</f>
        <v>110989000</v>
      </c>
      <c r="D12" s="43">
        <f t="shared" ref="D12:E12" si="5">D13</f>
        <v>-24270312</v>
      </c>
      <c r="E12" s="44">
        <f t="shared" si="5"/>
        <v>86718688</v>
      </c>
    </row>
    <row r="13" spans="1:5" ht="15" customHeight="1" x14ac:dyDescent="0.2">
      <c r="A13" s="20">
        <v>3401</v>
      </c>
      <c r="B13" s="19" t="s">
        <v>42</v>
      </c>
      <c r="C13" s="43">
        <f>C16+C19+C23+C31+C36</f>
        <v>110989000</v>
      </c>
      <c r="D13" s="43">
        <f t="shared" ref="D13:E13" si="6">D16+D19+D23+D31+D36</f>
        <v>-24270312</v>
      </c>
      <c r="E13" s="44">
        <f t="shared" si="6"/>
        <v>86718688</v>
      </c>
    </row>
    <row r="14" spans="1:5" ht="25.5" x14ac:dyDescent="0.2">
      <c r="A14" s="18" t="s">
        <v>41</v>
      </c>
      <c r="B14" s="19" t="s">
        <v>49</v>
      </c>
      <c r="C14" s="43">
        <f>C15+C22+C35</f>
        <v>110989000</v>
      </c>
      <c r="D14" s="43">
        <f t="shared" ref="D14:E14" si="7">D15+D22+D35</f>
        <v>-24270312</v>
      </c>
      <c r="E14" s="44">
        <f t="shared" si="7"/>
        <v>86718688</v>
      </c>
    </row>
    <row r="15" spans="1:5" ht="12.75" customHeight="1" x14ac:dyDescent="0.2">
      <c r="A15" s="20">
        <v>31</v>
      </c>
      <c r="B15" s="20" t="s">
        <v>44</v>
      </c>
      <c r="C15" s="43">
        <f>C16+C19</f>
        <v>39179024</v>
      </c>
      <c r="D15" s="43">
        <f>D16+D19</f>
        <v>-3280885</v>
      </c>
      <c r="E15" s="44">
        <f>E16+E19</f>
        <v>35898139</v>
      </c>
    </row>
    <row r="16" spans="1:5" ht="12.75" customHeight="1" x14ac:dyDescent="0.2">
      <c r="A16" s="21">
        <v>3</v>
      </c>
      <c r="B16" s="20" t="s">
        <v>22</v>
      </c>
      <c r="C16" s="43">
        <f>SUM(C17:C18)</f>
        <v>25372704</v>
      </c>
      <c r="D16" s="43">
        <f>SUM(D17:D18)</f>
        <v>0</v>
      </c>
      <c r="E16" s="44">
        <f>SUM(E17:E18)</f>
        <v>25372704</v>
      </c>
    </row>
    <row r="17" spans="1:5" ht="12.75" customHeight="1" x14ac:dyDescent="0.2">
      <c r="A17" s="24">
        <v>31</v>
      </c>
      <c r="B17" s="31" t="s">
        <v>23</v>
      </c>
      <c r="C17" s="45">
        <v>12853126</v>
      </c>
      <c r="D17" s="45">
        <f t="shared" ref="D17:D18" si="8">E17-C17</f>
        <v>0</v>
      </c>
      <c r="E17" s="46">
        <v>12853126</v>
      </c>
    </row>
    <row r="18" spans="1:5" ht="12.75" customHeight="1" x14ac:dyDescent="0.2">
      <c r="A18" s="24">
        <v>32</v>
      </c>
      <c r="B18" s="31" t="s">
        <v>24</v>
      </c>
      <c r="C18" s="45">
        <v>12519578</v>
      </c>
      <c r="D18" s="45">
        <f t="shared" si="8"/>
        <v>0</v>
      </c>
      <c r="E18" s="46">
        <v>12519578</v>
      </c>
    </row>
    <row r="19" spans="1:5" ht="12.75" customHeight="1" x14ac:dyDescent="0.2">
      <c r="A19" s="21">
        <v>4</v>
      </c>
      <c r="B19" s="20" t="s">
        <v>25</v>
      </c>
      <c r="C19" s="43">
        <f>SUM(C20:C21)</f>
        <v>13806320</v>
      </c>
      <c r="D19" s="43">
        <f t="shared" ref="D19:E19" si="9">SUM(D20:D21)</f>
        <v>-3280885</v>
      </c>
      <c r="E19" s="44">
        <f t="shared" si="9"/>
        <v>10525435</v>
      </c>
    </row>
    <row r="20" spans="1:5" ht="12.75" customHeight="1" x14ac:dyDescent="0.2">
      <c r="A20" s="24">
        <v>42</v>
      </c>
      <c r="B20" s="31" t="s">
        <v>36</v>
      </c>
      <c r="C20" s="45">
        <v>2139720</v>
      </c>
      <c r="D20" s="45">
        <f t="shared" ref="D20:D21" si="10">E20-C20</f>
        <v>-1246675</v>
      </c>
      <c r="E20" s="46">
        <v>893045</v>
      </c>
    </row>
    <row r="21" spans="1:5" ht="12.75" customHeight="1" x14ac:dyDescent="0.2">
      <c r="A21" s="25">
        <v>45</v>
      </c>
      <c r="B21" s="55" t="s">
        <v>37</v>
      </c>
      <c r="C21" s="53">
        <v>11666600</v>
      </c>
      <c r="D21" s="53">
        <f t="shared" si="10"/>
        <v>-2034210</v>
      </c>
      <c r="E21" s="53">
        <v>9632390</v>
      </c>
    </row>
    <row r="22" spans="1:5" ht="12.75" customHeight="1" x14ac:dyDescent="0.2">
      <c r="A22" s="22">
        <v>43</v>
      </c>
      <c r="B22" s="56" t="s">
        <v>43</v>
      </c>
      <c r="C22" s="54">
        <f>C23+C31</f>
        <v>71809976</v>
      </c>
      <c r="D22" s="54">
        <f t="shared" ref="D22:E22" si="11">D23+D31</f>
        <v>-20990627</v>
      </c>
      <c r="E22" s="54">
        <f t="shared" si="11"/>
        <v>50819349</v>
      </c>
    </row>
    <row r="23" spans="1:5" ht="12.75" customHeight="1" x14ac:dyDescent="0.2">
      <c r="A23" s="23">
        <v>3</v>
      </c>
      <c r="B23" s="56" t="s">
        <v>22</v>
      </c>
      <c r="C23" s="54">
        <f>SUM(C24:C30)</f>
        <v>26731090</v>
      </c>
      <c r="D23" s="54">
        <f t="shared" ref="D23:E23" si="12">SUM(D24:D30)</f>
        <v>0</v>
      </c>
      <c r="E23" s="54">
        <f t="shared" si="12"/>
        <v>26731090</v>
      </c>
    </row>
    <row r="24" spans="1:5" ht="12.75" customHeight="1" x14ac:dyDescent="0.2">
      <c r="A24" s="25">
        <v>31</v>
      </c>
      <c r="B24" s="55" t="s">
        <v>23</v>
      </c>
      <c r="C24" s="53">
        <v>13522693</v>
      </c>
      <c r="D24" s="53">
        <f t="shared" ref="D24:D30" si="13">E24-C24</f>
        <v>0</v>
      </c>
      <c r="E24" s="53">
        <v>13522693</v>
      </c>
    </row>
    <row r="25" spans="1:5" ht="12.75" customHeight="1" x14ac:dyDescent="0.2">
      <c r="A25" s="25">
        <v>32</v>
      </c>
      <c r="B25" s="55" t="s">
        <v>24</v>
      </c>
      <c r="C25" s="53">
        <v>9718384</v>
      </c>
      <c r="D25" s="53">
        <f t="shared" si="13"/>
        <v>81580</v>
      </c>
      <c r="E25" s="53">
        <v>9799964</v>
      </c>
    </row>
    <row r="26" spans="1:5" ht="12.75" customHeight="1" x14ac:dyDescent="0.2">
      <c r="A26" s="25">
        <v>34</v>
      </c>
      <c r="B26" s="55" t="s">
        <v>31</v>
      </c>
      <c r="C26" s="53">
        <v>74200</v>
      </c>
      <c r="D26" s="53">
        <f t="shared" si="13"/>
        <v>0</v>
      </c>
      <c r="E26" s="53">
        <v>74200</v>
      </c>
    </row>
    <row r="27" spans="1:5" ht="12.75" customHeight="1" x14ac:dyDescent="0.2">
      <c r="A27" s="25">
        <v>35</v>
      </c>
      <c r="B27" s="55" t="s">
        <v>32</v>
      </c>
      <c r="C27" s="53">
        <v>52608</v>
      </c>
      <c r="D27" s="53">
        <f t="shared" si="13"/>
        <v>0</v>
      </c>
      <c r="E27" s="53">
        <v>52608</v>
      </c>
    </row>
    <row r="28" spans="1:5" ht="12.75" customHeight="1" x14ac:dyDescent="0.2">
      <c r="A28" s="25">
        <v>36</v>
      </c>
      <c r="B28" s="55" t="s">
        <v>33</v>
      </c>
      <c r="C28" s="53">
        <v>3135850</v>
      </c>
      <c r="D28" s="53">
        <f t="shared" si="13"/>
        <v>-81580</v>
      </c>
      <c r="E28" s="53">
        <v>3054270</v>
      </c>
    </row>
    <row r="29" spans="1:5" x14ac:dyDescent="0.2">
      <c r="A29" s="25">
        <v>37</v>
      </c>
      <c r="B29" s="55" t="s">
        <v>34</v>
      </c>
      <c r="C29" s="53">
        <v>54000</v>
      </c>
      <c r="D29" s="53">
        <f t="shared" si="13"/>
        <v>0</v>
      </c>
      <c r="E29" s="53">
        <v>54000</v>
      </c>
    </row>
    <row r="30" spans="1:5" ht="12.75" customHeight="1" x14ac:dyDescent="0.2">
      <c r="A30" s="25">
        <v>38</v>
      </c>
      <c r="B30" s="55" t="s">
        <v>35</v>
      </c>
      <c r="C30" s="53">
        <v>173355</v>
      </c>
      <c r="D30" s="53">
        <f t="shared" si="13"/>
        <v>0</v>
      </c>
      <c r="E30" s="53">
        <v>173355</v>
      </c>
    </row>
    <row r="31" spans="1:5" ht="12.75" customHeight="1" x14ac:dyDescent="0.2">
      <c r="A31" s="23">
        <v>4</v>
      </c>
      <c r="B31" s="56" t="s">
        <v>25</v>
      </c>
      <c r="C31" s="54">
        <f>SUM(C32:C34)</f>
        <v>45078886</v>
      </c>
      <c r="D31" s="54">
        <f t="shared" ref="D31:E31" si="14">SUM(D32:D34)</f>
        <v>-20990627</v>
      </c>
      <c r="E31" s="54">
        <f t="shared" si="14"/>
        <v>24088259</v>
      </c>
    </row>
    <row r="32" spans="1:5" ht="12.75" customHeight="1" x14ac:dyDescent="0.2">
      <c r="A32" s="25">
        <v>41</v>
      </c>
      <c r="B32" s="55" t="s">
        <v>26</v>
      </c>
      <c r="C32" s="53">
        <v>2039000</v>
      </c>
      <c r="D32" s="53">
        <f t="shared" ref="D32:D34" si="15">E32-C32</f>
        <v>-835095</v>
      </c>
      <c r="E32" s="53">
        <v>1203905</v>
      </c>
    </row>
    <row r="33" spans="1:5" ht="12.75" customHeight="1" x14ac:dyDescent="0.2">
      <c r="A33" s="25">
        <v>42</v>
      </c>
      <c r="B33" s="55" t="s">
        <v>36</v>
      </c>
      <c r="C33" s="53">
        <v>17880171</v>
      </c>
      <c r="D33" s="53">
        <f t="shared" si="15"/>
        <v>-5796301</v>
      </c>
      <c r="E33" s="53">
        <v>12083870</v>
      </c>
    </row>
    <row r="34" spans="1:5" ht="12.75" customHeight="1" x14ac:dyDescent="0.2">
      <c r="A34" s="25">
        <v>45</v>
      </c>
      <c r="B34" s="55" t="s">
        <v>37</v>
      </c>
      <c r="C34" s="53">
        <v>25159715</v>
      </c>
      <c r="D34" s="53">
        <f t="shared" si="15"/>
        <v>-14359231</v>
      </c>
      <c r="E34" s="53">
        <v>10800484</v>
      </c>
    </row>
    <row r="35" spans="1:5" ht="25.5" x14ac:dyDescent="0.2">
      <c r="A35" s="22">
        <v>71</v>
      </c>
      <c r="B35" s="56" t="s">
        <v>70</v>
      </c>
      <c r="C35" s="54">
        <f>C36+C44</f>
        <v>0</v>
      </c>
      <c r="D35" s="54">
        <f t="shared" ref="D35:E35" si="16">D36+D44</f>
        <v>1200</v>
      </c>
      <c r="E35" s="54">
        <f t="shared" si="16"/>
        <v>1200</v>
      </c>
    </row>
    <row r="36" spans="1:5" ht="12.75" customHeight="1" x14ac:dyDescent="0.2">
      <c r="A36" s="23">
        <v>4</v>
      </c>
      <c r="B36" s="56" t="s">
        <v>25</v>
      </c>
      <c r="C36" s="54">
        <f>C37</f>
        <v>0</v>
      </c>
      <c r="D36" s="54">
        <f t="shared" ref="D36:E36" si="17">D37</f>
        <v>1200</v>
      </c>
      <c r="E36" s="54">
        <f t="shared" si="17"/>
        <v>1200</v>
      </c>
    </row>
    <row r="37" spans="1:5" ht="12.75" customHeight="1" x14ac:dyDescent="0.2">
      <c r="A37" s="25">
        <v>42</v>
      </c>
      <c r="B37" s="55" t="s">
        <v>36</v>
      </c>
      <c r="C37" s="53">
        <v>0</v>
      </c>
      <c r="D37" s="53">
        <f t="shared" ref="D37" si="18">E37-C37</f>
        <v>1200</v>
      </c>
      <c r="E37" s="53">
        <v>1200</v>
      </c>
    </row>
    <row r="40" spans="1:5" x14ac:dyDescent="0.2">
      <c r="B40" s="28"/>
      <c r="C40" s="29"/>
      <c r="D40" s="29"/>
      <c r="E40" s="29"/>
    </row>
    <row r="41" spans="1:5" x14ac:dyDescent="0.2">
      <c r="C41" s="29"/>
      <c r="D41" s="29"/>
      <c r="E41" s="29"/>
    </row>
  </sheetData>
  <mergeCells count="1">
    <mergeCell ref="A2:E2"/>
  </mergeCells>
  <printOptions horizontalCentered="1"/>
  <pageMargins left="0.31496062992125984" right="0.31496062992125984" top="0.74803149606299213" bottom="0.35433070866141736" header="0.31496062992125984" footer="0.11811023622047245"/>
  <pageSetup paperSize="9" scale="90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5</vt:i4>
      </vt:variant>
      <vt:variant>
        <vt:lpstr>Imenovani rasponi</vt:lpstr>
      </vt:variant>
      <vt:variant>
        <vt:i4>5</vt:i4>
      </vt:variant>
    </vt:vector>
  </HeadingPairs>
  <TitlesOfParts>
    <vt:vector size="10" baseType="lpstr">
      <vt:lpstr>5a Sažetak</vt:lpstr>
      <vt:lpstr>5b Račun prihoda i rashoda-ekon</vt:lpstr>
      <vt:lpstr>5b Račun prihoda i rashoda-if</vt:lpstr>
      <vt:lpstr>5b Račun rashoda-funkcija</vt:lpstr>
      <vt:lpstr>5d POSEBNI DIO</vt:lpstr>
      <vt:lpstr>'5a Sažetak'!Podrucje_ispisa</vt:lpstr>
      <vt:lpstr>'5b Račun prihoda i rashoda-ekon'!Podrucje_ispisa</vt:lpstr>
      <vt:lpstr>'5b Račun prihoda i rashoda-if'!Podrucje_ispisa</vt:lpstr>
      <vt:lpstr>'5b Račun rashoda-funkcija'!Podrucje_ispisa</vt:lpstr>
      <vt:lpstr>'5d POSEBNI DIO'!Podrucje_ispisa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Mirijana Labaš</dc:creator>
  <cp:lastModifiedBy>Plan Analiza1</cp:lastModifiedBy>
  <cp:lastPrinted>2025-08-13T10:15:44Z</cp:lastPrinted>
  <dcterms:created xsi:type="dcterms:W3CDTF">2023-09-22T09:12:26Z</dcterms:created>
  <dcterms:modified xsi:type="dcterms:W3CDTF">2025-11-05T07:51:28Z</dcterms:modified>
</cp:coreProperties>
</file>