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esorno ministarstvo\"/>
    </mc:Choice>
  </mc:AlternateContent>
  <xr:revisionPtr revIDLastSave="0" documentId="13_ncr:1_{A89FAFBD-F6C7-4BBF-A7E2-663D10ABDA94}" xr6:coauthVersionLast="47" xr6:coauthVersionMax="47" xr10:uidLastSave="{00000000-0000-0000-0000-000000000000}"/>
  <bookViews>
    <workbookView xWindow="-120" yWindow="-120" windowWidth="29040" windowHeight="15720" tabRatio="663" xr2:uid="{E8DE50F4-CECD-457B-BAE1-D5C2052D92A9}"/>
  </bookViews>
  <sheets>
    <sheet name="Sažetak" sheetId="1" r:id="rId1"/>
    <sheet name="Izvještaj po ekonomskoj klasif" sheetId="4" r:id="rId2"/>
    <sheet name="Izvještaj po izvorima financir" sheetId="3" r:id="rId3"/>
    <sheet name="Izvještaj po funkcijskoj klasif" sheetId="2" r:id="rId4"/>
    <sheet name="Posebni dio" sheetId="5" r:id="rId5"/>
  </sheets>
  <externalReferences>
    <externalReference r:id="rId6"/>
    <externalReference r:id="rId7"/>
  </externalReferences>
  <definedNames>
    <definedName name="đpđpđšpđšp" localSheetId="0">#REF!</definedName>
    <definedName name="đpđpđšpđšp">#REF!</definedName>
    <definedName name="_xlnm.Print_Titles" localSheetId="1">'Izvještaj po ekonomskoj klasif'!$7:$8</definedName>
    <definedName name="_xlnm.Print_Titles" localSheetId="2">'Izvještaj po izvorima financir'!$7:$8</definedName>
    <definedName name="_xlnm.Print_Titles" localSheetId="4">'Posebni dio'!$7:$8</definedName>
    <definedName name="_xlnm.Print_Area" localSheetId="1">'Izvještaj po ekonomskoj klasif'!$A$1:$H$148</definedName>
    <definedName name="_xlnm.Print_Area" localSheetId="3">'Izvještaj po funkcijskoj klasif'!$A$1:$H$11</definedName>
    <definedName name="_xlnm.Print_Area" localSheetId="2">'Izvještaj po izvorima financir'!$A$1:$H$31</definedName>
    <definedName name="_xlnm.Print_Area" localSheetId="4">'Posebni dio'!$A$1:$F$150</definedName>
    <definedName name="_xlnm.Print_Area" localSheetId="0">Sažetak!$A$1:$G$28</definedName>
    <definedName name="SvePozicije">'[1]Sveukupno (2)'!$A:$A</definedName>
    <definedName name="t" localSheetId="0">'[2]Plan inv.''12.cto - ID 08.11.''12'!#REF!</definedName>
    <definedName name="t">'[2]Plan inv.''12.cto - ID 08.11.''12'!#REF!</definedName>
    <definedName name="Ulaganja" localSheetId="0">'[2]Plan inv.''12.cto - ID 08.11.''12'!#REF!</definedName>
    <definedName name="Ulaganja">'[2]Plan inv.''12.cto - ID 08.11.''12'!#REF!</definedName>
    <definedName name="Ulaganja_na_tuđoj_imovini" localSheetId="0">'[2]Plan inv.''12.cto - ID 08.11.''12'!#REF!</definedName>
    <definedName name="Ulaganja_na_tuđoj_imovini">'[2]Plan inv.''12.cto - ID 08.11.''12'!#REF!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5" l="1"/>
  <c r="C16" i="5"/>
  <c r="C68" i="5"/>
  <c r="E148" i="5"/>
  <c r="F148" i="5" s="1"/>
  <c r="D147" i="5"/>
  <c r="C147" i="5"/>
  <c r="E144" i="5"/>
  <c r="F144" i="5" s="1"/>
  <c r="E142" i="5"/>
  <c r="F142" i="5" s="1"/>
  <c r="D141" i="5"/>
  <c r="C141" i="5"/>
  <c r="E138" i="5"/>
  <c r="F138" i="5" s="1"/>
  <c r="E125" i="5"/>
  <c r="F125" i="5" s="1"/>
  <c r="E121" i="5"/>
  <c r="F121" i="5" s="1"/>
  <c r="E115" i="5"/>
  <c r="F115" i="5" s="1"/>
  <c r="F113" i="5"/>
  <c r="E113" i="5"/>
  <c r="E108" i="5"/>
  <c r="F108" i="5" s="1"/>
  <c r="E106" i="5"/>
  <c r="F106" i="5" s="1"/>
  <c r="E102" i="5"/>
  <c r="F102" i="5" s="1"/>
  <c r="E75" i="5"/>
  <c r="F75" i="5" s="1"/>
  <c r="E69" i="5"/>
  <c r="E68" i="5" s="1"/>
  <c r="D68" i="5"/>
  <c r="C11" i="5"/>
  <c r="C14" i="5" s="1"/>
  <c r="E65" i="5"/>
  <c r="F65" i="5" s="1"/>
  <c r="E53" i="5"/>
  <c r="F53" i="5" s="1"/>
  <c r="E48" i="5"/>
  <c r="E22" i="5"/>
  <c r="F22" i="5" s="1"/>
  <c r="E17" i="5"/>
  <c r="F17" i="5" s="1"/>
  <c r="D16" i="5"/>
  <c r="D15" i="5"/>
  <c r="C15" i="5"/>
  <c r="D14" i="5"/>
  <c r="D13" i="5"/>
  <c r="C13" i="5"/>
  <c r="D12" i="5"/>
  <c r="C12" i="5"/>
  <c r="D11" i="5"/>
  <c r="D10" i="5"/>
  <c r="C10" i="5"/>
  <c r="F9" i="5"/>
  <c r="E11" i="5" l="1"/>
  <c r="F11" i="5" s="1"/>
  <c r="F68" i="5"/>
  <c r="F69" i="5"/>
  <c r="E141" i="5"/>
  <c r="E15" i="5"/>
  <c r="E147" i="5"/>
  <c r="E13" i="5" l="1"/>
  <c r="F13" i="5" s="1"/>
  <c r="F147" i="5"/>
  <c r="F15" i="5"/>
  <c r="E12" i="5"/>
  <c r="F141" i="5"/>
  <c r="F16" i="5"/>
  <c r="E10" i="5"/>
  <c r="F10" i="5" l="1"/>
  <c r="E14" i="5"/>
  <c r="F14" i="5" s="1"/>
  <c r="F14" i="4" l="1"/>
  <c r="H14" i="4" s="1"/>
  <c r="C14" i="4"/>
  <c r="G148" i="4"/>
  <c r="F147" i="4"/>
  <c r="G147" i="4" s="1"/>
  <c r="C147" i="4"/>
  <c r="G146" i="4"/>
  <c r="F145" i="4"/>
  <c r="G145" i="4" s="1"/>
  <c r="C145" i="4"/>
  <c r="F144" i="4"/>
  <c r="H144" i="4" s="1"/>
  <c r="C144" i="4"/>
  <c r="G143" i="4"/>
  <c r="G142" i="4"/>
  <c r="F142" i="4"/>
  <c r="C142" i="4"/>
  <c r="F139" i="4"/>
  <c r="C139" i="4"/>
  <c r="G138" i="4"/>
  <c r="G137" i="4"/>
  <c r="F136" i="4"/>
  <c r="G136" i="4" s="1"/>
  <c r="C136" i="4"/>
  <c r="G135" i="4"/>
  <c r="G134" i="4"/>
  <c r="G131" i="4"/>
  <c r="G130" i="4"/>
  <c r="G129" i="4"/>
  <c r="F128" i="4"/>
  <c r="G128" i="4" s="1"/>
  <c r="C128" i="4"/>
  <c r="C125" i="4" s="1"/>
  <c r="G127" i="4"/>
  <c r="G126" i="4"/>
  <c r="F126" i="4"/>
  <c r="C126" i="4"/>
  <c r="G124" i="4"/>
  <c r="F122" i="4"/>
  <c r="G122" i="4" s="1"/>
  <c r="C122" i="4"/>
  <c r="F120" i="4"/>
  <c r="C120" i="4"/>
  <c r="F119" i="4"/>
  <c r="G119" i="4" s="1"/>
  <c r="C119" i="4"/>
  <c r="F118" i="4"/>
  <c r="H118" i="4" s="1"/>
  <c r="E118" i="4"/>
  <c r="D118" i="4"/>
  <c r="C118" i="4"/>
  <c r="G117" i="4"/>
  <c r="G115" i="4"/>
  <c r="F114" i="4"/>
  <c r="G114" i="4" s="1"/>
  <c r="C114" i="4"/>
  <c r="F112" i="4"/>
  <c r="C112" i="4"/>
  <c r="G111" i="4"/>
  <c r="F110" i="4"/>
  <c r="G110" i="4" s="1"/>
  <c r="C110" i="4"/>
  <c r="F109" i="4"/>
  <c r="H109" i="4" s="1"/>
  <c r="C109" i="4"/>
  <c r="G108" i="4"/>
  <c r="G107" i="4"/>
  <c r="F107" i="4"/>
  <c r="C107" i="4"/>
  <c r="F106" i="4"/>
  <c r="H106" i="4" s="1"/>
  <c r="C106" i="4"/>
  <c r="G105" i="4"/>
  <c r="F104" i="4"/>
  <c r="G104" i="4" s="1"/>
  <c r="C104" i="4"/>
  <c r="G102" i="4"/>
  <c r="F101" i="4"/>
  <c r="G101" i="4" s="1"/>
  <c r="C101" i="4"/>
  <c r="G100" i="4"/>
  <c r="F99" i="4"/>
  <c r="F98" i="4" s="1"/>
  <c r="C99" i="4"/>
  <c r="C98" i="4" s="1"/>
  <c r="G97" i="4"/>
  <c r="F96" i="4"/>
  <c r="G96" i="4" s="1"/>
  <c r="C96" i="4"/>
  <c r="F95" i="4"/>
  <c r="H95" i="4" s="1"/>
  <c r="C95" i="4"/>
  <c r="G93" i="4"/>
  <c r="G91" i="4"/>
  <c r="F90" i="4"/>
  <c r="G90" i="4" s="1"/>
  <c r="C90" i="4"/>
  <c r="F89" i="4"/>
  <c r="H89" i="4" s="1"/>
  <c r="C89" i="4"/>
  <c r="G88" i="4"/>
  <c r="G86" i="4"/>
  <c r="G85" i="4"/>
  <c r="G84" i="4"/>
  <c r="G83" i="4"/>
  <c r="G82" i="4"/>
  <c r="F81" i="4"/>
  <c r="G81" i="4" s="1"/>
  <c r="C81" i="4"/>
  <c r="G80" i="4"/>
  <c r="F79" i="4"/>
  <c r="G79" i="4" s="1"/>
  <c r="C79" i="4"/>
  <c r="G78" i="4"/>
  <c r="G77" i="4"/>
  <c r="G76" i="4"/>
  <c r="G75" i="4"/>
  <c r="G74" i="4"/>
  <c r="G73" i="4"/>
  <c r="G72" i="4"/>
  <c r="G71" i="4"/>
  <c r="G70" i="4"/>
  <c r="F69" i="4"/>
  <c r="G69" i="4" s="1"/>
  <c r="C69" i="4"/>
  <c r="G68" i="4"/>
  <c r="G67" i="4"/>
  <c r="G66" i="4"/>
  <c r="G65" i="4"/>
  <c r="G64" i="4"/>
  <c r="G63" i="4"/>
  <c r="F62" i="4"/>
  <c r="G62" i="4" s="1"/>
  <c r="C62" i="4"/>
  <c r="G60" i="4"/>
  <c r="G59" i="4"/>
  <c r="G58" i="4"/>
  <c r="F57" i="4"/>
  <c r="F56" i="4" s="1"/>
  <c r="C57" i="4"/>
  <c r="C56" i="4" s="1"/>
  <c r="G55" i="4"/>
  <c r="G54" i="4"/>
  <c r="F53" i="4"/>
  <c r="G53" i="4" s="1"/>
  <c r="C53" i="4"/>
  <c r="G52" i="4"/>
  <c r="F51" i="4"/>
  <c r="G51" i="4" s="1"/>
  <c r="C51" i="4"/>
  <c r="G50" i="4"/>
  <c r="G49" i="4"/>
  <c r="F48" i="4"/>
  <c r="G48" i="4" s="1"/>
  <c r="C48" i="4"/>
  <c r="C47" i="4" s="1"/>
  <c r="F47" i="4"/>
  <c r="H47" i="4" s="1"/>
  <c r="F46" i="4"/>
  <c r="H46" i="4" s="1"/>
  <c r="E46" i="4"/>
  <c r="D46" i="4"/>
  <c r="C46" i="4"/>
  <c r="E45" i="4"/>
  <c r="D45" i="4"/>
  <c r="C45" i="4"/>
  <c r="F43" i="4"/>
  <c r="E43" i="4"/>
  <c r="D43" i="4"/>
  <c r="C43" i="4"/>
  <c r="F40" i="4"/>
  <c r="C40" i="4"/>
  <c r="F37" i="4"/>
  <c r="F36" i="4" s="1"/>
  <c r="C37" i="4"/>
  <c r="C36" i="4" s="1"/>
  <c r="C35" i="4" s="1"/>
  <c r="C9" i="4" s="1"/>
  <c r="E35" i="4"/>
  <c r="D35" i="4"/>
  <c r="G34" i="4"/>
  <c r="F33" i="4"/>
  <c r="G33" i="4" s="1"/>
  <c r="C33" i="4"/>
  <c r="F31" i="4"/>
  <c r="C31" i="4"/>
  <c r="F30" i="4"/>
  <c r="H30" i="4" s="1"/>
  <c r="C30" i="4"/>
  <c r="F28" i="4"/>
  <c r="F24" i="4" s="1"/>
  <c r="C28" i="4"/>
  <c r="G27" i="4"/>
  <c r="G26" i="4"/>
  <c r="F25" i="4"/>
  <c r="G25" i="4" s="1"/>
  <c r="C25" i="4"/>
  <c r="C24" i="4"/>
  <c r="G23" i="4"/>
  <c r="F22" i="4"/>
  <c r="G22" i="4" s="1"/>
  <c r="C22" i="4"/>
  <c r="F21" i="4"/>
  <c r="H21" i="4" s="1"/>
  <c r="C21" i="4"/>
  <c r="F19" i="4"/>
  <c r="E19" i="4"/>
  <c r="E10" i="4" s="1"/>
  <c r="E9" i="4" s="1"/>
  <c r="D19" i="4"/>
  <c r="C19" i="4"/>
  <c r="G17" i="4"/>
  <c r="G16" i="4"/>
  <c r="F15" i="4"/>
  <c r="G15" i="4" s="1"/>
  <c r="C15" i="4"/>
  <c r="F12" i="4"/>
  <c r="C12" i="4"/>
  <c r="F11" i="4"/>
  <c r="C11" i="4"/>
  <c r="F10" i="4"/>
  <c r="D10" i="4"/>
  <c r="D9" i="4" s="1"/>
  <c r="C10" i="4"/>
  <c r="H10" i="4" l="1"/>
  <c r="G56" i="4"/>
  <c r="H56" i="4"/>
  <c r="H24" i="4"/>
  <c r="G24" i="4"/>
  <c r="H36" i="4"/>
  <c r="F35" i="4"/>
  <c r="H35" i="4" s="1"/>
  <c r="H98" i="4"/>
  <c r="G98" i="4"/>
  <c r="G144" i="4"/>
  <c r="G57" i="4"/>
  <c r="G21" i="4"/>
  <c r="F45" i="4"/>
  <c r="G95" i="4"/>
  <c r="F9" i="4"/>
  <c r="G106" i="4"/>
  <c r="G30" i="4"/>
  <c r="G89" i="4"/>
  <c r="G109" i="4"/>
  <c r="H119" i="4"/>
  <c r="G14" i="4"/>
  <c r="F125" i="4"/>
  <c r="G46" i="4"/>
  <c r="G118" i="4"/>
  <c r="G10" i="4"/>
  <c r="G99" i="4"/>
  <c r="G47" i="4"/>
  <c r="H9" i="4" l="1"/>
  <c r="G9" i="4"/>
  <c r="G45" i="4"/>
  <c r="H45" i="4"/>
  <c r="G125" i="4"/>
  <c r="H125" i="4"/>
  <c r="H31" i="3" l="1"/>
  <c r="F30" i="3"/>
  <c r="H30" i="3" s="1"/>
  <c r="E30" i="3"/>
  <c r="D30" i="3"/>
  <c r="C30" i="3"/>
  <c r="F28" i="3"/>
  <c r="E28" i="3"/>
  <c r="D28" i="3"/>
  <c r="C28" i="3"/>
  <c r="F26" i="3"/>
  <c r="E26" i="3"/>
  <c r="D26" i="3"/>
  <c r="C26" i="3"/>
  <c r="H25" i="3"/>
  <c r="G25" i="3"/>
  <c r="H24" i="3"/>
  <c r="F24" i="3"/>
  <c r="E24" i="3"/>
  <c r="D24" i="3"/>
  <c r="C24" i="3"/>
  <c r="G24" i="3" s="1"/>
  <c r="H23" i="3"/>
  <c r="G23" i="3"/>
  <c r="F22" i="3"/>
  <c r="H22" i="3" s="1"/>
  <c r="E22" i="3"/>
  <c r="D22" i="3"/>
  <c r="C22" i="3"/>
  <c r="F21" i="3"/>
  <c r="G21" i="3" s="1"/>
  <c r="E21" i="3"/>
  <c r="D21" i="3"/>
  <c r="C21" i="3"/>
  <c r="H19" i="3"/>
  <c r="F18" i="3"/>
  <c r="H18" i="3" s="1"/>
  <c r="E18" i="3"/>
  <c r="D18" i="3"/>
  <c r="C18" i="3"/>
  <c r="F16" i="3"/>
  <c r="E16" i="3"/>
  <c r="D16" i="3"/>
  <c r="C16" i="3"/>
  <c r="F14" i="3"/>
  <c r="E14" i="3"/>
  <c r="D14" i="3"/>
  <c r="C14" i="3"/>
  <c r="H13" i="3"/>
  <c r="G13" i="3"/>
  <c r="F12" i="3"/>
  <c r="H12" i="3" s="1"/>
  <c r="E12" i="3"/>
  <c r="E9" i="3" s="1"/>
  <c r="D12" i="3"/>
  <c r="C12" i="3"/>
  <c r="H11" i="3"/>
  <c r="G11" i="3"/>
  <c r="F10" i="3"/>
  <c r="H10" i="3" s="1"/>
  <c r="E10" i="3"/>
  <c r="D10" i="3"/>
  <c r="C10" i="3"/>
  <c r="D9" i="3"/>
  <c r="C9" i="3"/>
  <c r="G22" i="3" l="1"/>
  <c r="H21" i="3"/>
  <c r="F9" i="3"/>
  <c r="G10" i="3"/>
  <c r="G12" i="3"/>
  <c r="H9" i="3" l="1"/>
  <c r="G9" i="3"/>
  <c r="H11" i="2" l="1"/>
  <c r="G11" i="2"/>
  <c r="F10" i="2"/>
  <c r="G10" i="2" s="1"/>
  <c r="E10" i="2"/>
  <c r="D10" i="2"/>
  <c r="C10" i="2"/>
  <c r="F9" i="2"/>
  <c r="E9" i="2"/>
  <c r="D9" i="2"/>
  <c r="C9" i="2"/>
  <c r="F27" i="1"/>
  <c r="D27" i="1"/>
  <c r="C27" i="1"/>
  <c r="G25" i="1"/>
  <c r="F25" i="1"/>
  <c r="G23" i="1"/>
  <c r="F23" i="1"/>
  <c r="G22" i="1"/>
  <c r="F22" i="1"/>
  <c r="E20" i="1"/>
  <c r="D20" i="1"/>
  <c r="C20" i="1"/>
  <c r="B20" i="1"/>
  <c r="E15" i="1"/>
  <c r="F15" i="1" s="1"/>
  <c r="E14" i="1"/>
  <c r="D14" i="1"/>
  <c r="G14" i="1" s="1"/>
  <c r="C14" i="1"/>
  <c r="B14" i="1"/>
  <c r="F14" i="1" s="1"/>
  <c r="G13" i="1"/>
  <c r="F13" i="1"/>
  <c r="G12" i="1"/>
  <c r="F12" i="1"/>
  <c r="E11" i="1"/>
  <c r="D11" i="1"/>
  <c r="C11" i="1"/>
  <c r="B11" i="1"/>
  <c r="B15" i="1" s="1"/>
  <c r="B28" i="1" s="1"/>
  <c r="F28" i="1" s="1"/>
  <c r="G10" i="1"/>
  <c r="F10" i="1"/>
  <c r="G9" i="1"/>
  <c r="F9" i="1"/>
  <c r="H9" i="2" l="1"/>
  <c r="H10" i="2"/>
  <c r="G9" i="2"/>
  <c r="G26" i="1"/>
  <c r="F26" i="1"/>
  <c r="C15" i="1"/>
  <c r="C28" i="1" s="1"/>
  <c r="D15" i="1"/>
  <c r="D28" i="1" s="1"/>
  <c r="G28" i="1" s="1"/>
  <c r="E28" i="1"/>
  <c r="F11" i="1"/>
  <c r="G11" i="1"/>
</calcChain>
</file>

<file path=xl/sharedStrings.xml><?xml version="1.0" encoding="utf-8"?>
<sst xmlns="http://schemas.openxmlformats.org/spreadsheetml/2006/main" count="393" uniqueCount="190">
  <si>
    <t>GODIŠNJI IZVJEŠTAJ O IZVRŠENJU FINANCIJSKOG PLANA                                                                                                                               JAVNE USTANOVE NACIONALNI PARK PLITVIČKA JEZERA ZA 2025. GODINU</t>
  </si>
  <si>
    <t>1. OPĆI DIO</t>
  </si>
  <si>
    <t>1.1. SAŽETAK RAČUNA PRIHODA I RASHODA I RAČUNA FINANCIRANJA</t>
  </si>
  <si>
    <t>SAŽETAK RAČUNA PRIHODA I RASHODA</t>
  </si>
  <si>
    <t>BROJČANA OZNAKA I NAZIV</t>
  </si>
  <si>
    <t>OSTVARENJE/ IZVRŠENJE          2024.</t>
  </si>
  <si>
    <t>IZVORNI PLAN     2025.</t>
  </si>
  <si>
    <t>TEKUĆI PLAN     2025.</t>
  </si>
  <si>
    <t>OSTVARENJE/ IZVRŠENJE          2025.</t>
  </si>
  <si>
    <t>INDEKS</t>
  </si>
  <si>
    <t>6=5/2*100</t>
  </si>
  <si>
    <t>7=5/4*100</t>
  </si>
  <si>
    <t>6 PRIHODI POSLOVANJA</t>
  </si>
  <si>
    <t>7 PRIHODI OD PRODAJE NEFINANCIJSKE IMOVINE</t>
  </si>
  <si>
    <t>UKUPNI PRIHODI</t>
  </si>
  <si>
    <t>3 RASHODI POSLOVANJA</t>
  </si>
  <si>
    <t>4 RASHODI ZA NABAVU NEFINANCIJSKE IMOVINE</t>
  </si>
  <si>
    <t>UKUPNI RASHODI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</si>
  <si>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</si>
  <si>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</si>
  <si>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</si>
  <si>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</si>
  <si>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</si>
  <si>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</si>
  <si>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</si>
  <si>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NETO FINANCIRANJE</t>
  </si>
  <si>
    <t>VIŠAK / MANJAK + NETO FINANCIRANJE</t>
  </si>
  <si>
    <t>GODIŠNJI IZVJEŠTAJ O IZVRŠENJU FINANCIJSKOG PLANA                                                                                                                                                                          JAVNE USTANOVE NACIONALNI PARK PLITVIČKA JEZERA ZA 2025. GODINU</t>
  </si>
  <si>
    <t>1.2. RAČUN PRIHODA I RASHODA</t>
  </si>
  <si>
    <t>1.2.3. IZVJEŠTAJ O RASHODIMA PREMA FUNKCIJSKOJ KLASIFIKACIJI</t>
  </si>
  <si>
    <t xml:space="preserve"> IZVRŠENJE          2024.</t>
  </si>
  <si>
    <t xml:space="preserve"> IZVRŠENJE          2025.</t>
  </si>
  <si>
    <t>UKUPNO RASHODI PREMA FUNKCIJSKOJ KLASIFIKACIJI</t>
  </si>
  <si>
    <t>05</t>
  </si>
  <si>
    <t xml:space="preserve"> ZAŠTITA OKOLIŠA</t>
  </si>
  <si>
    <t>054</t>
  </si>
  <si>
    <t xml:space="preserve"> Zaštita bioraznolikosti i krajolika</t>
  </si>
  <si>
    <t>1.2.2. IZVJEŠTAJ O PRIHODIMA I RASHODIMA PREMA IZVORIMA FINANCIRANJA</t>
  </si>
  <si>
    <t>UKUPNO PRIHODI PREMA IZVORIMA FINANCIRANJA</t>
  </si>
  <si>
    <t>Vlastiti prihodi</t>
  </si>
  <si>
    <t>Prihodi za posebne namjene</t>
  </si>
  <si>
    <t>Ostali prihodi za posebne namjene</t>
  </si>
  <si>
    <t>Pomoći</t>
  </si>
  <si>
    <t>Ostale pomoći i darovnice</t>
  </si>
  <si>
    <t>Donacije</t>
  </si>
  <si>
    <t>Prihodi od prodaje ili zamjene nefinancijske imovine i naknade s naslova osiguranja</t>
  </si>
  <si>
    <t>UKUPNO RASHODI PREMA IZVORIMA FINANCIRANJA</t>
  </si>
  <si>
    <t>1.2.1. IZVJEŠTAJ O PRIHODIMA I RASHODIMA PREMA EKONOMSKOJ KLASIFIKACIJI</t>
  </si>
  <si>
    <t>UKUPNO PRIHODI PREMA EKONOMSKOJ KLASIFIKACIJI</t>
  </si>
  <si>
    <t xml:space="preserve"> PRIHODI POSLOVANJA</t>
  </si>
  <si>
    <t xml:space="preserve"> Pomoći iz inozemstva i od subjekata unutar općeg proračuna</t>
  </si>
  <si>
    <t xml:space="preserve"> Pomoći od izvanproračunskih korisnika</t>
  </si>
  <si>
    <t xml:space="preserve"> Kapitalne pomoći od izvanproračunskih korisnika</t>
  </si>
  <si>
    <t xml:space="preserve"> Prihodi od imovine</t>
  </si>
  <si>
    <t xml:space="preserve"> Prihodi od financijske imovine</t>
  </si>
  <si>
    <t xml:space="preserve"> Kamate na oročena sredstva i depozite po viđenju</t>
  </si>
  <si>
    <t xml:space="preserve"> Prihodi od zateznih kamata</t>
  </si>
  <si>
    <t xml:space="preserve"> Prihodi od pozitivnih tečajnih razlika i razlika zbog primjene valutne klauzule</t>
  </si>
  <si>
    <t xml:space="preserve"> Prihodi od nefinancijske imovine</t>
  </si>
  <si>
    <t xml:space="preserve"> Prihodi od upravnih i administrativnih pristojbi, pristojbi po posebnim propisima i naknada</t>
  </si>
  <si>
    <t xml:space="preserve"> Prihodi po posebnim propisima</t>
  </si>
  <si>
    <t xml:space="preserve"> Ostali nespomenuti prihodi</t>
  </si>
  <si>
    <t xml:space="preserve"> Prihodi od prodaje proizvoda i robe te pruženih usluga, prihodi od donacija te povrati po protestiranim jamstvima</t>
  </si>
  <si>
    <t xml:space="preserve"> Prihodi od prodaje proizvoda i robe te pruženih usluga </t>
  </si>
  <si>
    <t xml:space="preserve"> Prihodi od prodaje proizvoda i robe</t>
  </si>
  <si>
    <t xml:space="preserve"> Prihodi od pruženih usluga</t>
  </si>
  <si>
    <t xml:space="preserve"> Donacije od pravnih i fizičkih osoba izvan općeg proračuna i povrat donacija po protestiranim jamstvima</t>
  </si>
  <si>
    <t xml:space="preserve"> Tekuće donacije</t>
  </si>
  <si>
    <t xml:space="preserve"> Kazne, upravne mjere i ostali prihodi</t>
  </si>
  <si>
    <t xml:space="preserve"> Kazne i upravne mjere</t>
  </si>
  <si>
    <t xml:space="preserve"> Ostale kazne</t>
  </si>
  <si>
    <t xml:space="preserve"> Ostali prihodi</t>
  </si>
  <si>
    <t xml:space="preserve"> PRIHODI OD PRODAJE NEFINANCIJSKE IMOVINE</t>
  </si>
  <si>
    <t xml:space="preserve"> Prihodi od prodaje proizvedene dugotrajne imovine</t>
  </si>
  <si>
    <t xml:space="preserve"> Prihodi od prodaje postrojenja i opreme</t>
  </si>
  <si>
    <t>Uredska oprema i namještaj</t>
  </si>
  <si>
    <t>Uređaji, strojevi i oprema za ostale namjene</t>
  </si>
  <si>
    <t xml:space="preserve"> Prihodi od prodaje prijevoznih sredstava</t>
  </si>
  <si>
    <t xml:space="preserve"> Prijevozna sredstva u cestovnom prometu</t>
  </si>
  <si>
    <t>UKUPNO RASHODI PREMA EKONOMSKOJ KLASIFIKACIJI</t>
  </si>
  <si>
    <t xml:space="preserve"> RASHODI POSLOVANJA</t>
  </si>
  <si>
    <t xml:space="preserve"> Rashodi za zaposlene</t>
  </si>
  <si>
    <t xml:space="preserve"> Plaće (Bruto)</t>
  </si>
  <si>
    <t xml:space="preserve"> Plaće za redovan rad</t>
  </si>
  <si>
    <t xml:space="preserve"> Plaće u naravi</t>
  </si>
  <si>
    <t xml:space="preserve"> Ostali rashodi za zaposlene</t>
  </si>
  <si>
    <t xml:space="preserve"> Doprinosi na plaće</t>
  </si>
  <si>
    <t xml:space="preserve"> Doprinosi za obvezno zdravstveno osiguranje</t>
  </si>
  <si>
    <t xml:space="preserve"> Materijalni rashodi</t>
  </si>
  <si>
    <t xml:space="preserve"> Naknade troškova zaposlenima</t>
  </si>
  <si>
    <t xml:space="preserve"> Službena putovanja</t>
  </si>
  <si>
    <t xml:space="preserve"> Naknade za prijevoz, za rad na terenu i odvojeni život</t>
  </si>
  <si>
    <t xml:space="preserve"> Stručno usavršavanje zaposlenika</t>
  </si>
  <si>
    <t xml:space="preserve"> Ostale naknade troškova zaposlenima</t>
  </si>
  <si>
    <t xml:space="preserve"> Rashodi za materijal i energiju</t>
  </si>
  <si>
    <t xml:space="preserve"> Uredski materijal i ostali materijalni rashodi</t>
  </si>
  <si>
    <t xml:space="preserve"> Materijal i sirovine</t>
  </si>
  <si>
    <t xml:space="preserve"> Energija</t>
  </si>
  <si>
    <t xml:space="preserve"> Materijal i dijelovi za tekuće i investicijsko održavanje</t>
  </si>
  <si>
    <t xml:space="preserve"> Službena, radna i zaštitna odjeća i obuća</t>
  </si>
  <si>
    <t xml:space="preserve"> Rashodi za usluge</t>
  </si>
  <si>
    <t xml:space="preserve"> Usluge tekućeg i investicijskog održavanja</t>
  </si>
  <si>
    <t xml:space="preserve"> Usluge promidžbe i informiranja</t>
  </si>
  <si>
    <t xml:space="preserve"> Komunalne usluge</t>
  </si>
  <si>
    <t xml:space="preserve"> Zakupnine i najamnine</t>
  </si>
  <si>
    <t xml:space="preserve"> Zdravstvene i veterinarske usluge</t>
  </si>
  <si>
    <t xml:space="preserve"> Intelektualne i osobne usluge</t>
  </si>
  <si>
    <t xml:space="preserve"> Računalne usluge</t>
  </si>
  <si>
    <t xml:space="preserve"> Ostale usluge</t>
  </si>
  <si>
    <t xml:space="preserve"> Naknade troškova osobama izvan radnog odnosa</t>
  </si>
  <si>
    <t xml:space="preserve"> Ostali nespomenuti rashodi poslovanja</t>
  </si>
  <si>
    <t xml:space="preserve"> Naknade za rad predstavničkih i izvršnih tijela, povjerenstava i slično</t>
  </si>
  <si>
    <t xml:space="preserve"> Premije osiguranja</t>
  </si>
  <si>
    <t xml:space="preserve"> Reprezentacija</t>
  </si>
  <si>
    <t xml:space="preserve"> Članarine i norme</t>
  </si>
  <si>
    <t xml:space="preserve"> Pristojbe i naknade</t>
  </si>
  <si>
    <t xml:space="preserve"> Troškovi sudskih postupaka</t>
  </si>
  <si>
    <t xml:space="preserve"> Financijski rashodi</t>
  </si>
  <si>
    <t xml:space="preserve"> Ostali financijski rashodi</t>
  </si>
  <si>
    <t xml:space="preserve"> Bankarske usluge i usluge platnog prometa</t>
  </si>
  <si>
    <t xml:space="preserve"> Negativne tečajne razlike i razlike zbog primjene valutne klauzule</t>
  </si>
  <si>
    <t xml:space="preserve"> Zatezne kamate</t>
  </si>
  <si>
    <t xml:space="preserve"> Ostali nespomenuti financijski rashodi</t>
  </si>
  <si>
    <t xml:space="preserve"> Subvencije</t>
  </si>
  <si>
    <t xml:space="preserve"> Subvencije trgovačkim društvima u javnom sektoru</t>
  </si>
  <si>
    <t xml:space="preserve"> Pomoći dane u inozemstvo i unutar općeg proračuna</t>
  </si>
  <si>
    <t xml:space="preserve"> Pomoći proračunskim korisnicima drugih proračuna</t>
  </si>
  <si>
    <t xml:space="preserve"> Tekuće pomoći proračunskim korisnicima drugih proračuna</t>
  </si>
  <si>
    <t xml:space="preserve"> Kapitalne pomoći proračunskim korisnicima drugih proračuna</t>
  </si>
  <si>
    <t xml:space="preserve"> Prijenosi između proračunskih korisnika istog proračuna</t>
  </si>
  <si>
    <t xml:space="preserve"> Tekući prijenosi između proračunskih korisnika istog proračuna</t>
  </si>
  <si>
    <t xml:space="preserve"> Naknade građanima i kućanstvima na temelju osiguranja i druge naknade</t>
  </si>
  <si>
    <t xml:space="preserve"> Ostale naknade građanima i kućanstvima iz proračuna</t>
  </si>
  <si>
    <t xml:space="preserve"> Naknade građanima i kućanstvima u novcu</t>
  </si>
  <si>
    <t xml:space="preserve"> Tekuće donacije u novcu</t>
  </si>
  <si>
    <t xml:space="preserve"> Kapitalne donacije</t>
  </si>
  <si>
    <t xml:space="preserve"> Kapitalne donacije neprofitnim organizacijama</t>
  </si>
  <si>
    <t xml:space="preserve"> Kazne, penali i naknade štete</t>
  </si>
  <si>
    <t xml:space="preserve"> Naknade šteta pravnim i fizičkim osobama</t>
  </si>
  <si>
    <t xml:space="preserve"> Naknade šteta zaposlenicima</t>
  </si>
  <si>
    <t xml:space="preserve"> RASHODI ZA NABAVU NEFINANCIJSKE IMOVINE</t>
  </si>
  <si>
    <t xml:space="preserve"> Rashodi za nabavu neproizvedene dugotrajne imovine</t>
  </si>
  <si>
    <t xml:space="preserve"> Materijalna imovina - prirodna bogatstva</t>
  </si>
  <si>
    <t xml:space="preserve"> Zemljište</t>
  </si>
  <si>
    <t xml:space="preserve"> Nematerijalna imovina</t>
  </si>
  <si>
    <t xml:space="preserve"> Licence</t>
  </si>
  <si>
    <t xml:space="preserve"> Ostala prava</t>
  </si>
  <si>
    <t xml:space="preserve"> Rashodi za nabavu proizvedene dugotrajne imovine</t>
  </si>
  <si>
    <t xml:space="preserve"> Građevinski objekti</t>
  </si>
  <si>
    <t xml:space="preserve"> Ostali građevinski objekti</t>
  </si>
  <si>
    <t xml:space="preserve"> Postrojenja i oprema</t>
  </si>
  <si>
    <t xml:space="preserve"> Uredska oprema i namještaj</t>
  </si>
  <si>
    <t xml:space="preserve"> Komunikacijska oprema</t>
  </si>
  <si>
    <t xml:space="preserve"> Oprema za održavanje i zaštitu</t>
  </si>
  <si>
    <t xml:space="preserve"> Medicinska i laboratorijska oprema</t>
  </si>
  <si>
    <t xml:space="preserve"> Sportska i glazbena oprema</t>
  </si>
  <si>
    <t xml:space="preserve"> Uređaji, strojevi i oprema za ostale namjene</t>
  </si>
  <si>
    <t xml:space="preserve"> Prijevozna sredstva</t>
  </si>
  <si>
    <t xml:space="preserve"> Prijevozna sredstva u pomorskom i riječnom prometu</t>
  </si>
  <si>
    <t xml:space="preserve"> Knjige, umjetnička djela i ostale izložbene vrijednosti</t>
  </si>
  <si>
    <t xml:space="preserve"> Knjige</t>
  </si>
  <si>
    <t xml:space="preserve"> Ostale nespomenute izložbene vrijednosti</t>
  </si>
  <si>
    <t xml:space="preserve"> Nematerijalna proizvedena imovina</t>
  </si>
  <si>
    <t xml:space="preserve"> Ulaganja u računalne programe</t>
  </si>
  <si>
    <t xml:space="preserve"> Rashodi za dodatna ulaganja na nefinancijskoj imovini</t>
  </si>
  <si>
    <t xml:space="preserve"> Dodatna ulaganja na građevinskim objektima</t>
  </si>
  <si>
    <t xml:space="preserve"> Dodatna ulaganja na postrojenjima i opremi</t>
  </si>
  <si>
    <t xml:space="preserve"> Prihodi od prodaje kratkotrajne nefinancijske imovine, sitnog inventara i autoguma</t>
  </si>
  <si>
    <t xml:space="preserve"> Doprinosi za mirovinsko osiguranje za staž s povećanim trajanjem</t>
  </si>
  <si>
    <t xml:space="preserve"> Sitni inventar i autogume</t>
  </si>
  <si>
    <t xml:space="preserve"> Usluge telefona, interneta, pošte i prijevoza</t>
  </si>
  <si>
    <t xml:space="preserve"> Subvencije kreditnim i ostalim financijskim institucijama i trgovačkim društvima u javnom sektoru</t>
  </si>
  <si>
    <t xml:space="preserve"> Pomoći drugom proračunu i izvanproračunskim korisnicima</t>
  </si>
  <si>
    <t xml:space="preserve"> Tekuće pomoći drugom proračunu i izvanproračunskim korisnicima</t>
  </si>
  <si>
    <t>Rashodi za donacije, kazne, naknade šteta i kapitalne pomoći</t>
  </si>
  <si>
    <t xml:space="preserve"> Instrumenti i uređaji</t>
  </si>
  <si>
    <t>2. POSEBNI DIO</t>
  </si>
  <si>
    <t>2.1. IZVJEŠTAJ PO PROGRAMSKOJ KLASIFIKACIJI</t>
  </si>
  <si>
    <t>5=4/3*100</t>
  </si>
  <si>
    <t>JAVNA USTANOVA NACIONALNI PARK PLITVIČKA JEZERA</t>
  </si>
  <si>
    <t>Izvor financiranja:  Vlastiti prihodi</t>
  </si>
  <si>
    <t>Izvor financiranja:  Ostali prihodi za posebne namjene</t>
  </si>
  <si>
    <t>Izvor financiranja:  Ostale pomoći i darovnice</t>
  </si>
  <si>
    <t>Izvor financiranja: Prihodi od prodaje ili zamjene nefinancijske imovine i naknade s naslova osiguranja</t>
  </si>
  <si>
    <t xml:space="preserve"> Program: ZAŠTITA PRIRODE</t>
  </si>
  <si>
    <t xml:space="preserve">A779047 </t>
  </si>
  <si>
    <t xml:space="preserve"> Aktivnost: ADMINISTRACIJA I UPRAVLJANJE (IZ EVIDENCIJSKIH PRIHODA)</t>
  </si>
  <si>
    <t>Ostali građevinski objekti</t>
  </si>
  <si>
    <t xml:space="preserve"> Naknade građanima i kućanstvima na temelju osiguranja i dr.naknade</t>
  </si>
  <si>
    <t>Rashodi za nabavu proizvedene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</si>
</sst>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ADE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D0F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2" borderId="0" xfId="0" applyFont="1" applyFill="1" applyAlignment="1">
      <alignment horizontal="left" wrapText="1" indent="3"/>
    </xf>
    <xf numFmtId="0" fontId="5" fillId="2" borderId="0" xfId="0" applyFont="1" applyFill="1" applyAlignment="1">
      <alignment horizontal="left" wrapText="1" inden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indent="1"/>
    </xf>
    <xf numFmtId="0" fontId="10" fillId="2" borderId="1" xfId="0" applyFont="1" applyFill="1" applyBorder="1" applyAlignment="1">
      <alignment horizontal="left" vertical="center" wrapText="1" indent="1"/>
    </xf>
    <xf numFmtId="4" fontId="11" fillId="0" borderId="1" xfId="0" applyNumberFormat="1" applyFont="1" applyBorder="1" applyAlignment="1">
      <alignment horizontal="right" vertical="center" wrapText="1" indent="1"/>
    </xf>
    <xf numFmtId="4" fontId="10" fillId="2" borderId="1" xfId="0" applyNumberFormat="1" applyFont="1" applyFill="1" applyBorder="1" applyAlignment="1">
      <alignment horizontal="right" vertical="center" wrapText="1" indent="1"/>
    </xf>
    <xf numFmtId="4" fontId="10" fillId="0" borderId="1" xfId="0" applyNumberFormat="1" applyFont="1" applyBorder="1" applyAlignment="1">
      <alignment horizontal="right" vertical="center" wrapText="1" indent="1"/>
    </xf>
    <xf numFmtId="2" fontId="10" fillId="2" borderId="1" xfId="0" applyNumberFormat="1" applyFont="1" applyFill="1" applyBorder="1" applyAlignment="1">
      <alignment horizontal="right" vertical="center" wrapText="1" indent="1"/>
    </xf>
    <xf numFmtId="0" fontId="8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left" vertical="center"/>
    </xf>
    <xf numFmtId="4" fontId="11" fillId="2" borderId="1" xfId="0" applyNumberFormat="1" applyFont="1" applyFill="1" applyBorder="1" applyAlignment="1">
      <alignment horizontal="right" vertical="center" wrapText="1" indent="1"/>
    </xf>
    <xf numFmtId="4" fontId="1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 indent="1"/>
    </xf>
    <xf numFmtId="4" fontId="9" fillId="0" borderId="0" xfId="0" applyNumberFormat="1" applyFont="1"/>
    <xf numFmtId="4" fontId="13" fillId="0" borderId="0" xfId="0" applyNumberFormat="1" applyFont="1"/>
    <xf numFmtId="0" fontId="5" fillId="4" borderId="1" xfId="0" applyFont="1" applyFill="1" applyBorder="1" applyAlignment="1">
      <alignment horizontal="left" vertical="center" wrapText="1" indent="1"/>
    </xf>
    <xf numFmtId="4" fontId="5" fillId="4" borderId="1" xfId="0" applyNumberFormat="1" applyFont="1" applyFill="1" applyBorder="1" applyAlignment="1">
      <alignment horizontal="right" vertical="center" wrapText="1" indent="1"/>
    </xf>
    <xf numFmtId="2" fontId="5" fillId="4" borderId="1" xfId="0" applyNumberFormat="1" applyFont="1" applyFill="1" applyBorder="1" applyAlignment="1">
      <alignment horizontal="right" vertical="center" wrapText="1" inden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4" borderId="7" xfId="0" quotePrefix="1" applyFont="1" applyFill="1" applyBorder="1" applyAlignment="1">
      <alignment horizontal="left" vertical="center" wrapText="1" indent="2"/>
    </xf>
    <xf numFmtId="0" fontId="6" fillId="4" borderId="7" xfId="0" applyFont="1" applyFill="1" applyBorder="1" applyAlignment="1">
      <alignment horizontal="left" vertical="center" wrapText="1" indent="3"/>
    </xf>
    <xf numFmtId="4" fontId="6" fillId="4" borderId="8" xfId="0" applyNumberFormat="1" applyFont="1" applyFill="1" applyBorder="1" applyAlignment="1">
      <alignment horizontal="right" vertical="center" wrapText="1" indent="1"/>
    </xf>
    <xf numFmtId="2" fontId="6" fillId="4" borderId="8" xfId="0" applyNumberFormat="1" applyFont="1" applyFill="1" applyBorder="1" applyAlignment="1">
      <alignment horizontal="right" vertical="center" wrapText="1" indent="1"/>
    </xf>
    <xf numFmtId="2" fontId="6" fillId="4" borderId="9" xfId="0" applyNumberFormat="1" applyFont="1" applyFill="1" applyBorder="1" applyAlignment="1">
      <alignment horizontal="right" vertical="center" wrapText="1" indent="1"/>
    </xf>
    <xf numFmtId="0" fontId="6" fillId="5" borderId="7" xfId="0" applyFont="1" applyFill="1" applyBorder="1" applyAlignment="1">
      <alignment horizontal="left" vertical="center" indent="1"/>
    </xf>
    <xf numFmtId="0" fontId="6" fillId="5" borderId="7" xfId="0" applyFont="1" applyFill="1" applyBorder="1" applyAlignment="1">
      <alignment horizontal="left" vertical="center" wrapText="1" indent="1"/>
    </xf>
    <xf numFmtId="4" fontId="6" fillId="5" borderId="8" xfId="0" applyNumberFormat="1" applyFont="1" applyFill="1" applyBorder="1" applyAlignment="1">
      <alignment horizontal="right" vertical="center" wrapText="1" indent="1"/>
    </xf>
    <xf numFmtId="2" fontId="6" fillId="5" borderId="8" xfId="0" applyNumberFormat="1" applyFont="1" applyFill="1" applyBorder="1" applyAlignment="1">
      <alignment horizontal="right" vertical="center" wrapText="1" indent="1"/>
    </xf>
    <xf numFmtId="2" fontId="6" fillId="5" borderId="9" xfId="0" applyNumberFormat="1" applyFont="1" applyFill="1" applyBorder="1" applyAlignment="1">
      <alignment horizontal="right" vertical="center" wrapText="1" indent="1"/>
    </xf>
    <xf numFmtId="0" fontId="12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 indent="1"/>
    </xf>
    <xf numFmtId="4" fontId="6" fillId="6" borderId="3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 indent="2"/>
    </xf>
    <xf numFmtId="4" fontId="11" fillId="7" borderId="3" xfId="0" applyNumberFormat="1" applyFont="1" applyFill="1" applyBorder="1" applyAlignment="1">
      <alignment horizontal="right" vertical="center" wrapText="1"/>
    </xf>
    <xf numFmtId="2" fontId="5" fillId="6" borderId="3" xfId="0" applyNumberFormat="1" applyFont="1" applyFill="1" applyBorder="1" applyAlignment="1">
      <alignment horizontal="right" vertical="center" wrapText="1"/>
    </xf>
    <xf numFmtId="2" fontId="10" fillId="7" borderId="3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 wrapText="1" indent="1"/>
    </xf>
    <xf numFmtId="0" fontId="14" fillId="0" borderId="0" xfId="0" applyFont="1"/>
    <xf numFmtId="0" fontId="11" fillId="4" borderId="1" xfId="0" applyFont="1" applyFill="1" applyBorder="1" applyAlignment="1">
      <alignment horizontal="left" vertical="center" wrapText="1" indent="2"/>
    </xf>
    <xf numFmtId="4" fontId="11" fillId="4" borderId="3" xfId="0" applyNumberFormat="1" applyFont="1" applyFill="1" applyBorder="1" applyAlignment="1">
      <alignment horizontal="right" vertical="center" wrapText="1"/>
    </xf>
    <xf numFmtId="2" fontId="11" fillId="4" borderId="3" xfId="0" applyNumberFormat="1" applyFont="1" applyFill="1" applyBorder="1" applyAlignment="1">
      <alignment horizontal="right" vertical="center" wrapText="1"/>
    </xf>
    <xf numFmtId="2" fontId="10" fillId="4" borderId="3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wrapText="1" indent="1"/>
    </xf>
    <xf numFmtId="4" fontId="6" fillId="5" borderId="3" xfId="0" applyNumberFormat="1" applyFont="1" applyFill="1" applyBorder="1" applyAlignment="1">
      <alignment horizontal="right" vertical="center" wrapText="1"/>
    </xf>
    <xf numFmtId="2" fontId="6" fillId="5" borderId="3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left" vertical="center" indent="1"/>
    </xf>
    <xf numFmtId="0" fontId="6" fillId="5" borderId="13" xfId="0" applyFont="1" applyFill="1" applyBorder="1" applyAlignment="1">
      <alignment horizontal="left" vertical="center" wrapText="1" indent="1"/>
    </xf>
    <xf numFmtId="4" fontId="6" fillId="5" borderId="14" xfId="0" applyNumberFormat="1" applyFont="1" applyFill="1" applyBorder="1" applyAlignment="1">
      <alignment horizontal="right" vertical="center" wrapText="1"/>
    </xf>
    <xf numFmtId="2" fontId="6" fillId="5" borderId="15" xfId="0" applyNumberFormat="1" applyFont="1" applyFill="1" applyBorder="1" applyAlignment="1">
      <alignment horizontal="right" vertical="center" wrapText="1"/>
    </xf>
    <xf numFmtId="2" fontId="6" fillId="5" borderId="16" xfId="0" applyNumberFormat="1" applyFont="1" applyFill="1" applyBorder="1" applyAlignment="1">
      <alignment horizontal="right" vertical="center" wrapText="1"/>
    </xf>
    <xf numFmtId="0" fontId="6" fillId="8" borderId="7" xfId="0" quotePrefix="1" applyFont="1" applyFill="1" applyBorder="1" applyAlignment="1">
      <alignment horizontal="left" vertical="center" wrapText="1" indent="1"/>
    </xf>
    <xf numFmtId="0" fontId="6" fillId="8" borderId="7" xfId="0" applyFont="1" applyFill="1" applyBorder="1" applyAlignment="1">
      <alignment horizontal="left" vertical="center" wrapText="1" indent="2"/>
    </xf>
    <xf numFmtId="4" fontId="6" fillId="8" borderId="8" xfId="0" applyNumberFormat="1" applyFont="1" applyFill="1" applyBorder="1" applyAlignment="1">
      <alignment horizontal="right" vertical="center" wrapText="1" indent="1"/>
    </xf>
    <xf numFmtId="2" fontId="6" fillId="8" borderId="8" xfId="0" applyNumberFormat="1" applyFont="1" applyFill="1" applyBorder="1" applyAlignment="1">
      <alignment horizontal="right" vertical="center" wrapText="1" indent="1"/>
    </xf>
    <xf numFmtId="2" fontId="6" fillId="8" borderId="9" xfId="0" applyNumberFormat="1" applyFont="1" applyFill="1" applyBorder="1" applyAlignment="1">
      <alignment horizontal="right" vertical="center" wrapText="1" indent="1"/>
    </xf>
    <xf numFmtId="0" fontId="6" fillId="8" borderId="1" xfId="0" applyFont="1" applyFill="1" applyBorder="1" applyAlignment="1">
      <alignment horizontal="left" vertical="center" wrapText="1" indent="1"/>
    </xf>
    <xf numFmtId="4" fontId="6" fillId="8" borderId="3" xfId="0" applyNumberFormat="1" applyFont="1" applyFill="1" applyBorder="1" applyAlignment="1">
      <alignment horizontal="right" vertical="center" wrapText="1"/>
    </xf>
    <xf numFmtId="2" fontId="6" fillId="8" borderId="3" xfId="0" applyNumberFormat="1" applyFont="1" applyFill="1" applyBorder="1" applyAlignment="1">
      <alignment horizontal="right" vertical="center" wrapText="1"/>
    </xf>
    <xf numFmtId="2" fontId="5" fillId="8" borderId="3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left" vertical="center" wrapText="1" indent="1"/>
    </xf>
    <xf numFmtId="4" fontId="5" fillId="2" borderId="3" xfId="0" applyNumberFormat="1" applyFont="1" applyFill="1" applyBorder="1" applyAlignment="1">
      <alignment horizontal="right" wrapText="1" indent="1"/>
    </xf>
    <xf numFmtId="2" fontId="5" fillId="2" borderId="3" xfId="0" applyNumberFormat="1" applyFont="1" applyFill="1" applyBorder="1" applyAlignment="1">
      <alignment horizontal="right" wrapText="1" indent="1"/>
    </xf>
    <xf numFmtId="0" fontId="5" fillId="2" borderId="1" xfId="0" applyFont="1" applyFill="1" applyBorder="1" applyAlignment="1">
      <alignment horizontal="left" vertical="center" wrapText="1" indent="2"/>
    </xf>
    <xf numFmtId="0" fontId="10" fillId="2" borderId="1" xfId="0" applyFont="1" applyFill="1" applyBorder="1" applyAlignment="1">
      <alignment horizontal="left" vertical="center" wrapText="1" indent="3"/>
    </xf>
    <xf numFmtId="4" fontId="10" fillId="2" borderId="3" xfId="0" applyNumberFormat="1" applyFont="1" applyFill="1" applyBorder="1" applyAlignment="1">
      <alignment horizontal="right" wrapText="1" indent="1"/>
    </xf>
    <xf numFmtId="4" fontId="10" fillId="0" borderId="3" xfId="0" applyNumberFormat="1" applyFont="1" applyBorder="1" applyAlignment="1">
      <alignment horizontal="right" wrapText="1" indent="1"/>
    </xf>
    <xf numFmtId="2" fontId="10" fillId="2" borderId="3" xfId="0" applyNumberFormat="1" applyFont="1" applyFill="1" applyBorder="1" applyAlignment="1">
      <alignment horizontal="right" wrapText="1" indent="1"/>
    </xf>
    <xf numFmtId="0" fontId="10" fillId="2" borderId="1" xfId="0" applyFont="1" applyFill="1" applyBorder="1" applyAlignment="1">
      <alignment horizontal="left" wrapText="1" indent="3"/>
    </xf>
    <xf numFmtId="0" fontId="5" fillId="2" borderId="1" xfId="0" applyFont="1" applyFill="1" applyBorder="1" applyAlignment="1">
      <alignment horizontal="left" wrapText="1" indent="2"/>
    </xf>
    <xf numFmtId="0" fontId="5" fillId="2" borderId="1" xfId="0" applyFont="1" applyFill="1" applyBorder="1" applyAlignment="1">
      <alignment horizontal="left" vertical="center" indent="2"/>
    </xf>
    <xf numFmtId="0" fontId="10" fillId="2" borderId="1" xfId="0" applyFont="1" applyFill="1" applyBorder="1" applyAlignment="1">
      <alignment horizontal="left" vertical="center" indent="3"/>
    </xf>
    <xf numFmtId="0" fontId="2" fillId="0" borderId="17" xfId="0" applyFont="1" applyBorder="1" applyAlignment="1">
      <alignment horizontal="left" inden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indent="1"/>
    </xf>
    <xf numFmtId="0" fontId="10" fillId="2" borderId="1" xfId="0" applyFont="1" applyFill="1" applyBorder="1" applyAlignment="1">
      <alignment horizontal="left" indent="3"/>
    </xf>
    <xf numFmtId="0" fontId="10" fillId="2" borderId="3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left" indent="1"/>
    </xf>
    <xf numFmtId="0" fontId="5" fillId="2" borderId="1" xfId="0" applyFont="1" applyFill="1" applyBorder="1" applyAlignment="1">
      <alignment horizontal="left" indent="2"/>
    </xf>
    <xf numFmtId="0" fontId="13" fillId="0" borderId="0" xfId="0" applyFont="1" applyAlignment="1">
      <alignment horizontal="right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 wrapText="1" indent="1"/>
    </xf>
    <xf numFmtId="2" fontId="6" fillId="5" borderId="3" xfId="0" applyNumberFormat="1" applyFont="1" applyFill="1" applyBorder="1" applyAlignment="1">
      <alignment horizontal="right" wrapText="1" indent="1"/>
    </xf>
    <xf numFmtId="4" fontId="6" fillId="5" borderId="3" xfId="0" applyNumberFormat="1" applyFont="1" applyFill="1" applyBorder="1" applyAlignment="1">
      <alignment horizontal="right" vertical="center" wrapText="1" indent="1"/>
    </xf>
    <xf numFmtId="2" fontId="6" fillId="5" borderId="3" xfId="0" applyNumberFormat="1" applyFont="1" applyFill="1" applyBorder="1" applyAlignment="1">
      <alignment horizontal="right" vertical="center" wrapText="1" indent="1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vertical="center" wrapText="1"/>
    </xf>
    <xf numFmtId="4" fontId="5" fillId="8" borderId="3" xfId="0" applyNumberFormat="1" applyFont="1" applyFill="1" applyBorder="1" applyAlignment="1">
      <alignment horizontal="right" wrapText="1" indent="1"/>
    </xf>
    <xf numFmtId="2" fontId="5" fillId="8" borderId="3" xfId="0" applyNumberFormat="1" applyFont="1" applyFill="1" applyBorder="1" applyAlignment="1">
      <alignment horizontal="right" wrapText="1" indent="1"/>
    </xf>
    <xf numFmtId="0" fontId="5" fillId="8" borderId="1" xfId="0" applyFont="1" applyFill="1" applyBorder="1" applyAlignment="1">
      <alignment horizontal="left" vertical="center" wrapText="1"/>
    </xf>
    <xf numFmtId="4" fontId="5" fillId="8" borderId="3" xfId="0" applyNumberFormat="1" applyFont="1" applyFill="1" applyBorder="1" applyAlignment="1">
      <alignment horizontal="right" vertical="center" wrapText="1" indent="1"/>
    </xf>
    <xf numFmtId="2" fontId="5" fillId="8" borderId="3" xfId="0" applyNumberFormat="1" applyFont="1" applyFill="1" applyBorder="1" applyAlignment="1">
      <alignment horizontal="right" vertical="center" wrapText="1" indent="1"/>
    </xf>
    <xf numFmtId="0" fontId="5" fillId="8" borderId="1" xfId="0" applyFont="1" applyFill="1" applyBorder="1" applyAlignment="1">
      <alignment horizontal="left" wrapText="1"/>
    </xf>
    <xf numFmtId="0" fontId="6" fillId="8" borderId="20" xfId="0" applyFont="1" applyFill="1" applyBorder="1" applyAlignment="1">
      <alignment horizontal="left" vertical="center" wrapText="1" indent="1"/>
    </xf>
    <xf numFmtId="4" fontId="6" fillId="8" borderId="20" xfId="0" applyNumberFormat="1" applyFont="1" applyFill="1" applyBorder="1" applyAlignment="1">
      <alignment horizontal="right" vertical="center" wrapText="1" indent="1"/>
    </xf>
    <xf numFmtId="2" fontId="6" fillId="8" borderId="20" xfId="0" applyNumberFormat="1" applyFont="1" applyFill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left" vertical="center" wrapText="1" indent="1"/>
    </xf>
    <xf numFmtId="4" fontId="6" fillId="4" borderId="20" xfId="0" applyNumberFormat="1" applyFont="1" applyFill="1" applyBorder="1" applyAlignment="1">
      <alignment horizontal="right" vertical="center" wrapText="1" indent="1"/>
    </xf>
    <xf numFmtId="2" fontId="6" fillId="4" borderId="20" xfId="0" applyNumberFormat="1" applyFont="1" applyFill="1" applyBorder="1" applyAlignment="1">
      <alignment horizontal="right" vertical="center" wrapText="1" indent="1"/>
    </xf>
    <xf numFmtId="0" fontId="5" fillId="2" borderId="20" xfId="0" applyFont="1" applyFill="1" applyBorder="1" applyAlignment="1">
      <alignment horizontal="left" wrapText="1" indent="1"/>
    </xf>
    <xf numFmtId="4" fontId="5" fillId="2" borderId="20" xfId="0" applyNumberFormat="1" applyFont="1" applyFill="1" applyBorder="1" applyAlignment="1">
      <alignment horizontal="right" wrapText="1" indent="1"/>
    </xf>
    <xf numFmtId="0" fontId="10" fillId="2" borderId="20" xfId="0" applyFont="1" applyFill="1" applyBorder="1" applyAlignment="1">
      <alignment horizontal="left" wrapText="1" indent="3"/>
    </xf>
    <xf numFmtId="0" fontId="10" fillId="2" borderId="20" xfId="0" applyFont="1" applyFill="1" applyBorder="1" applyAlignment="1">
      <alignment horizontal="left" wrapText="1" indent="2"/>
    </xf>
    <xf numFmtId="4" fontId="10" fillId="2" borderId="20" xfId="0" applyNumberFormat="1" applyFont="1" applyFill="1" applyBorder="1" applyAlignment="1">
      <alignment horizontal="right" wrapText="1" indent="1"/>
    </xf>
    <xf numFmtId="0" fontId="10" fillId="2" borderId="20" xfId="0" applyFont="1" applyFill="1" applyBorder="1" applyAlignment="1">
      <alignment horizontal="left" indent="3"/>
    </xf>
    <xf numFmtId="0" fontId="10" fillId="2" borderId="20" xfId="0" applyFont="1" applyFill="1" applyBorder="1" applyAlignment="1">
      <alignment horizontal="left" indent="2"/>
    </xf>
    <xf numFmtId="0" fontId="10" fillId="2" borderId="20" xfId="0" applyFont="1" applyFill="1" applyBorder="1" applyAlignment="1">
      <alignment horizontal="left" wrapText="1" indent="1"/>
    </xf>
    <xf numFmtId="0" fontId="6" fillId="6" borderId="20" xfId="0" applyFont="1" applyFill="1" applyBorder="1" applyAlignment="1">
      <alignment horizontal="left" vertical="center" wrapText="1" indent="1"/>
    </xf>
    <xf numFmtId="4" fontId="6" fillId="6" borderId="20" xfId="0" applyNumberFormat="1" applyFont="1" applyFill="1" applyBorder="1" applyAlignment="1">
      <alignment horizontal="right" vertical="center" wrapText="1" indent="1"/>
    </xf>
    <xf numFmtId="2" fontId="6" fillId="6" borderId="20" xfId="0" applyNumberFormat="1" applyFont="1" applyFill="1" applyBorder="1" applyAlignment="1">
      <alignment horizontal="right" vertical="center" wrapText="1" indent="1"/>
    </xf>
    <xf numFmtId="0" fontId="6" fillId="5" borderId="21" xfId="0" applyFont="1" applyFill="1" applyBorder="1" applyAlignment="1">
      <alignment horizontal="left" vertical="center" wrapText="1" indent="1"/>
    </xf>
    <xf numFmtId="4" fontId="6" fillId="5" borderId="21" xfId="0" applyNumberFormat="1" applyFont="1" applyFill="1" applyBorder="1" applyAlignment="1">
      <alignment horizontal="right" vertical="center" wrapText="1" indent="1"/>
    </xf>
    <xf numFmtId="2" fontId="6" fillId="5" borderId="21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BFD0F3"/>
      <color rgb="FF92ADEA"/>
      <color rgb="FFB1C6F1"/>
      <color rgb="FFB3D1EF"/>
      <color rgb="FF75A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abas\Documents\Pozdrav%20i%20tebi\Plan%202017-elementi\PLAN%20'17%20tabl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%20dokumenti/PLANSKI%20ELEMENTI%20('12)/PLAN%202012ID%20-%203.%20Izmjene%20i%20dopune%20poslovnog%20plana%2010.10.2012/Plan%20investiranja,%20inv.odr&#382;.,%20ut.mat.'12%20-%2010.10.2012.g.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'16"/>
      <sheetName val="Graf'15"/>
      <sheetName val="fr '16"/>
      <sheetName val="fr '15"/>
      <sheetName val="rash'16"/>
      <sheetName val="rash'15"/>
      <sheetName val="PR '16"/>
      <sheetName val="PR '15"/>
      <sheetName val="Sveukupno (2)"/>
      <sheetName val="Sveukupno"/>
      <sheetName val="usporedna"/>
      <sheetName val="rad"/>
      <sheetName val="pl'17 FP prih tabl.13 i 14"/>
      <sheetName val="pl'17 FP rash tabl.15"/>
      <sheetName val="pl'17 PR"/>
      <sheetName val="Graf'17"/>
      <sheetName val="udio službi"/>
      <sheetName val="List2"/>
      <sheetName val="4 plan 2018. i 2019."/>
      <sheetName val="Plan 2018. i 2019."/>
      <sheetName val="Li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6.</v>
          </cell>
        </row>
        <row r="7">
          <cell r="A7" t="str">
            <v>63.</v>
          </cell>
        </row>
        <row r="8">
          <cell r="A8" t="str">
            <v>632.</v>
          </cell>
        </row>
        <row r="9">
          <cell r="A9" t="str">
            <v>6324.</v>
          </cell>
        </row>
        <row r="10">
          <cell r="A10" t="str">
            <v>63241.</v>
          </cell>
        </row>
        <row r="11">
          <cell r="A11" t="str">
            <v>64.</v>
          </cell>
        </row>
        <row r="12">
          <cell r="A12" t="str">
            <v>641.</v>
          </cell>
        </row>
        <row r="13">
          <cell r="A13" t="str">
            <v>6413.</v>
          </cell>
        </row>
        <row r="14">
          <cell r="A14" t="str">
            <v>64132.</v>
          </cell>
        </row>
        <row r="15">
          <cell r="A15" t="str">
            <v>6414.</v>
          </cell>
        </row>
        <row r="16">
          <cell r="A16" t="str">
            <v>64143.</v>
          </cell>
        </row>
        <row r="17">
          <cell r="A17" t="str">
            <v>6415.</v>
          </cell>
        </row>
        <row r="18">
          <cell r="A18" t="str">
            <v>64151.</v>
          </cell>
        </row>
        <row r="19">
          <cell r="A19" t="str">
            <v>64151.1.</v>
          </cell>
        </row>
        <row r="20">
          <cell r="A20" t="str">
            <v>642.</v>
          </cell>
        </row>
        <row r="21">
          <cell r="A21" t="str">
            <v>6422.</v>
          </cell>
        </row>
        <row r="22">
          <cell r="A22" t="str">
            <v>66151.11.</v>
          </cell>
        </row>
        <row r="23">
          <cell r="A23" t="str">
            <v>66151.10.</v>
          </cell>
        </row>
        <row r="24">
          <cell r="A24" t="str">
            <v>6425.</v>
          </cell>
        </row>
        <row r="25">
          <cell r="A25" t="str">
            <v>64251.</v>
          </cell>
        </row>
        <row r="26">
          <cell r="A26" t="str">
            <v>65.</v>
          </cell>
        </row>
        <row r="27">
          <cell r="A27" t="str">
            <v>652.</v>
          </cell>
        </row>
        <row r="28">
          <cell r="A28" t="str">
            <v>6526.</v>
          </cell>
        </row>
        <row r="29">
          <cell r="A29" t="str">
            <v>65264.</v>
          </cell>
        </row>
        <row r="30">
          <cell r="A30" t="str">
            <v>66.</v>
          </cell>
        </row>
        <row r="31">
          <cell r="A31" t="str">
            <v>661.</v>
          </cell>
        </row>
        <row r="32">
          <cell r="A32" t="str">
            <v>6614.</v>
          </cell>
        </row>
        <row r="33">
          <cell r="A33" t="str">
            <v>66142.</v>
          </cell>
        </row>
        <row r="34">
          <cell r="A34" t="str">
            <v>6615.</v>
          </cell>
        </row>
        <row r="35">
          <cell r="A35" t="str">
            <v>66151.</v>
          </cell>
        </row>
        <row r="36">
          <cell r="A36" t="str">
            <v>66151.1.</v>
          </cell>
        </row>
        <row r="37">
          <cell r="A37" t="str">
            <v>66151.1.1</v>
          </cell>
        </row>
        <row r="38">
          <cell r="A38" t="str">
            <v>66151.1.2.</v>
          </cell>
        </row>
        <row r="39">
          <cell r="A39" t="str">
            <v>66151.2.</v>
          </cell>
        </row>
        <row r="40">
          <cell r="A40" t="str">
            <v>66151.3.</v>
          </cell>
        </row>
        <row r="41">
          <cell r="A41" t="str">
            <v>66151.4.</v>
          </cell>
        </row>
        <row r="42">
          <cell r="A42" t="str">
            <v>66151.5.</v>
          </cell>
        </row>
        <row r="43">
          <cell r="A43" t="str">
            <v>66151.6.</v>
          </cell>
        </row>
        <row r="44">
          <cell r="A44" t="str">
            <v>66151.7.</v>
          </cell>
        </row>
        <row r="45">
          <cell r="A45" t="str">
            <v>66151.8.</v>
          </cell>
        </row>
        <row r="46">
          <cell r="A46" t="str">
            <v>66151.9.</v>
          </cell>
        </row>
        <row r="47">
          <cell r="A47" t="str">
            <v>66151.13.</v>
          </cell>
        </row>
        <row r="48">
          <cell r="A48" t="str">
            <v>66151.14.</v>
          </cell>
        </row>
        <row r="49">
          <cell r="A49" t="str">
            <v>66151.12.</v>
          </cell>
        </row>
        <row r="50">
          <cell r="A50" t="str">
            <v>663.</v>
          </cell>
        </row>
        <row r="51">
          <cell r="A51" t="str">
            <v>6631.</v>
          </cell>
        </row>
        <row r="52">
          <cell r="A52" t="str">
            <v>66312.</v>
          </cell>
        </row>
        <row r="53">
          <cell r="A53" t="str">
            <v>67.</v>
          </cell>
        </row>
        <row r="54">
          <cell r="A54" t="str">
            <v>671.</v>
          </cell>
        </row>
        <row r="55">
          <cell r="A55" t="str">
            <v>6711.</v>
          </cell>
        </row>
        <row r="56">
          <cell r="A56" t="str">
            <v>67111.</v>
          </cell>
        </row>
        <row r="57">
          <cell r="A57" t="str">
            <v>6713.</v>
          </cell>
        </row>
        <row r="58">
          <cell r="A58" t="str">
            <v>67131.</v>
          </cell>
        </row>
        <row r="59">
          <cell r="A59" t="str">
            <v>68.</v>
          </cell>
        </row>
        <row r="60">
          <cell r="A60" t="str">
            <v>681.</v>
          </cell>
        </row>
        <row r="61">
          <cell r="A61" t="str">
            <v>6819.</v>
          </cell>
        </row>
        <row r="62">
          <cell r="A62" t="str">
            <v>6819.</v>
          </cell>
        </row>
        <row r="63">
          <cell r="A63" t="str">
            <v>683.</v>
          </cell>
        </row>
        <row r="64">
          <cell r="A64" t="str">
            <v>6831.</v>
          </cell>
        </row>
        <row r="65">
          <cell r="A65" t="str">
            <v>6831.</v>
          </cell>
        </row>
        <row r="67">
          <cell r="A67" t="str">
            <v>3.</v>
          </cell>
        </row>
        <row r="68">
          <cell r="A68" t="str">
            <v>31.</v>
          </cell>
        </row>
        <row r="69">
          <cell r="A69" t="str">
            <v>311.</v>
          </cell>
        </row>
        <row r="70">
          <cell r="A70" t="str">
            <v>3111.</v>
          </cell>
        </row>
        <row r="71">
          <cell r="A71" t="str">
            <v>31111.</v>
          </cell>
        </row>
        <row r="72">
          <cell r="A72" t="str">
            <v>31111.1.</v>
          </cell>
        </row>
        <row r="73">
          <cell r="A73" t="str">
            <v>31111.2.</v>
          </cell>
        </row>
        <row r="74">
          <cell r="A74" t="str">
            <v>31111.3.</v>
          </cell>
        </row>
        <row r="75">
          <cell r="A75" t="str">
            <v>31113.</v>
          </cell>
        </row>
        <row r="76">
          <cell r="A76" t="str">
            <v>3112.</v>
          </cell>
        </row>
        <row r="77">
          <cell r="A77" t="str">
            <v>31126.</v>
          </cell>
        </row>
        <row r="78">
          <cell r="A78" t="str">
            <v>31129.</v>
          </cell>
        </row>
        <row r="79">
          <cell r="A79" t="str">
            <v>312.</v>
          </cell>
        </row>
        <row r="80">
          <cell r="A80" t="str">
            <v>3121.</v>
          </cell>
        </row>
        <row r="81">
          <cell r="A81" t="str">
            <v>31212.</v>
          </cell>
        </row>
        <row r="82">
          <cell r="A82" t="str">
            <v>31213.</v>
          </cell>
        </row>
        <row r="83">
          <cell r="A83" t="str">
            <v>31214.</v>
          </cell>
        </row>
        <row r="84">
          <cell r="A84" t="str">
            <v>31215.</v>
          </cell>
        </row>
        <row r="85">
          <cell r="A85" t="str">
            <v>31216.</v>
          </cell>
        </row>
        <row r="86">
          <cell r="A86" t="str">
            <v>31219.</v>
          </cell>
        </row>
        <row r="87">
          <cell r="A87" t="str">
            <v>313.</v>
          </cell>
        </row>
        <row r="88">
          <cell r="A88" t="str">
            <v>3131.</v>
          </cell>
        </row>
        <row r="89">
          <cell r="A89" t="str">
            <v>31311.</v>
          </cell>
        </row>
        <row r="90">
          <cell r="A90" t="str">
            <v>3132.</v>
          </cell>
        </row>
        <row r="91">
          <cell r="A91" t="str">
            <v>31321.</v>
          </cell>
        </row>
        <row r="92">
          <cell r="A92" t="str">
            <v>31322.</v>
          </cell>
        </row>
        <row r="93">
          <cell r="A93" t="str">
            <v>3133.</v>
          </cell>
        </row>
        <row r="94">
          <cell r="A94" t="str">
            <v>31332.</v>
          </cell>
        </row>
        <row r="95">
          <cell r="A95" t="str">
            <v>31333.</v>
          </cell>
        </row>
        <row r="96">
          <cell r="A96" t="str">
            <v>32.</v>
          </cell>
        </row>
        <row r="97">
          <cell r="A97" t="str">
            <v>321.</v>
          </cell>
        </row>
        <row r="98">
          <cell r="A98" t="str">
            <v>3211.</v>
          </cell>
        </row>
        <row r="99">
          <cell r="A99" t="str">
            <v>32111.</v>
          </cell>
        </row>
        <row r="100">
          <cell r="A100" t="str">
            <v>32112.</v>
          </cell>
        </row>
        <row r="101">
          <cell r="A101" t="str">
            <v>32113.</v>
          </cell>
        </row>
        <row r="102">
          <cell r="A102" t="str">
            <v>32114.</v>
          </cell>
        </row>
        <row r="103">
          <cell r="A103" t="str">
            <v>32115.</v>
          </cell>
        </row>
        <row r="104">
          <cell r="A104" t="str">
            <v>32116.</v>
          </cell>
        </row>
        <row r="105">
          <cell r="A105" t="str">
            <v>32119.</v>
          </cell>
        </row>
        <row r="106">
          <cell r="A106" t="str">
            <v>3212.</v>
          </cell>
        </row>
        <row r="107">
          <cell r="A107" t="str">
            <v>32121.</v>
          </cell>
        </row>
        <row r="108">
          <cell r="A108" t="str">
            <v>32123.</v>
          </cell>
        </row>
        <row r="109">
          <cell r="A109" t="str">
            <v>3213.</v>
          </cell>
        </row>
        <row r="110">
          <cell r="A110" t="str">
            <v>32131.</v>
          </cell>
        </row>
        <row r="111">
          <cell r="A111" t="str">
            <v>32132.</v>
          </cell>
        </row>
        <row r="112">
          <cell r="A112" t="str">
            <v>3214.</v>
          </cell>
        </row>
        <row r="113">
          <cell r="A113" t="str">
            <v>32141.</v>
          </cell>
        </row>
        <row r="114">
          <cell r="A114" t="str">
            <v>32149.</v>
          </cell>
        </row>
        <row r="115">
          <cell r="A115" t="str">
            <v>322.</v>
          </cell>
        </row>
        <row r="116">
          <cell r="A116" t="str">
            <v>3221.</v>
          </cell>
        </row>
        <row r="117">
          <cell r="A117" t="str">
            <v>32211.</v>
          </cell>
        </row>
        <row r="118">
          <cell r="A118" t="str">
            <v>32212.</v>
          </cell>
        </row>
        <row r="119">
          <cell r="A119" t="str">
            <v>32214.</v>
          </cell>
        </row>
        <row r="120">
          <cell r="A120" t="str">
            <v>32216.</v>
          </cell>
        </row>
        <row r="121">
          <cell r="A121" t="str">
            <v>32219.</v>
          </cell>
        </row>
        <row r="122">
          <cell r="A122" t="str">
            <v>32219.1.</v>
          </cell>
        </row>
        <row r="123">
          <cell r="A123" t="str">
            <v>32219.2.</v>
          </cell>
        </row>
        <row r="124">
          <cell r="A124" t="str">
            <v>32219.3.</v>
          </cell>
        </row>
        <row r="125">
          <cell r="A125" t="str">
            <v>32219.4.</v>
          </cell>
        </row>
        <row r="126">
          <cell r="A126" t="str">
            <v>32219.5.</v>
          </cell>
        </row>
        <row r="127">
          <cell r="A127" t="str">
            <v>3222.</v>
          </cell>
        </row>
        <row r="128">
          <cell r="A128" t="str">
            <v>32224.</v>
          </cell>
        </row>
        <row r="129">
          <cell r="A129" t="str">
            <v>32229.</v>
          </cell>
        </row>
        <row r="130">
          <cell r="A130" t="str">
            <v>32225.</v>
          </cell>
        </row>
        <row r="131">
          <cell r="A131" t="str">
            <v>32223.</v>
          </cell>
        </row>
        <row r="132">
          <cell r="A132" t="str">
            <v>32223.1.</v>
          </cell>
        </row>
        <row r="133">
          <cell r="A133" t="str">
            <v>32223.2.</v>
          </cell>
        </row>
        <row r="134">
          <cell r="A134" t="str">
            <v>3223.</v>
          </cell>
        </row>
        <row r="135">
          <cell r="A135" t="str">
            <v>32231.</v>
          </cell>
        </row>
        <row r="136">
          <cell r="A136" t="str">
            <v>32233.</v>
          </cell>
        </row>
        <row r="137">
          <cell r="A137" t="str">
            <v>32234.1.</v>
          </cell>
        </row>
        <row r="138">
          <cell r="A138" t="str">
            <v>32234.2.</v>
          </cell>
        </row>
        <row r="139">
          <cell r="A139" t="str">
            <v>32234.3.</v>
          </cell>
        </row>
        <row r="140">
          <cell r="A140" t="str">
            <v>32234.4.</v>
          </cell>
        </row>
        <row r="141">
          <cell r="A141" t="str">
            <v>32239.</v>
          </cell>
        </row>
        <row r="142">
          <cell r="A142" t="str">
            <v>3224.</v>
          </cell>
        </row>
        <row r="143">
          <cell r="A143" t="str">
            <v>32241.</v>
          </cell>
        </row>
        <row r="144">
          <cell r="A144" t="str">
            <v>32242.</v>
          </cell>
        </row>
        <row r="145">
          <cell r="A145" t="str">
            <v>32243.</v>
          </cell>
        </row>
        <row r="146">
          <cell r="A146" t="str">
            <v>32244.</v>
          </cell>
        </row>
        <row r="147">
          <cell r="A147" t="str">
            <v>3225.</v>
          </cell>
        </row>
        <row r="148">
          <cell r="A148" t="str">
            <v>32251.</v>
          </cell>
        </row>
        <row r="149">
          <cell r="A149" t="str">
            <v>32252.</v>
          </cell>
        </row>
        <row r="150">
          <cell r="A150" t="str">
            <v>3227.</v>
          </cell>
        </row>
        <row r="151">
          <cell r="A151" t="str">
            <v>32271.</v>
          </cell>
        </row>
        <row r="152">
          <cell r="A152" t="str">
            <v>323.</v>
          </cell>
        </row>
        <row r="153">
          <cell r="A153" t="str">
            <v>3231.</v>
          </cell>
        </row>
        <row r="154">
          <cell r="A154" t="str">
            <v>32311.</v>
          </cell>
        </row>
        <row r="155">
          <cell r="A155" t="str">
            <v>32311.1.</v>
          </cell>
        </row>
        <row r="156">
          <cell r="A156" t="str">
            <v>32312.</v>
          </cell>
        </row>
        <row r="157">
          <cell r="A157" t="str">
            <v>32313.</v>
          </cell>
        </row>
        <row r="158">
          <cell r="A158" t="str">
            <v>32314.</v>
          </cell>
        </row>
        <row r="159">
          <cell r="A159" t="str">
            <v>32319.</v>
          </cell>
        </row>
        <row r="160">
          <cell r="A160" t="str">
            <v>3232.</v>
          </cell>
        </row>
        <row r="161">
          <cell r="A161" t="str">
            <v>32321.</v>
          </cell>
        </row>
        <row r="162">
          <cell r="A162" t="str">
            <v>32321.1.</v>
          </cell>
        </row>
        <row r="163">
          <cell r="A163" t="str">
            <v>32321.2.</v>
          </cell>
        </row>
        <row r="164">
          <cell r="A164" t="str">
            <v>32322.</v>
          </cell>
        </row>
        <row r="165">
          <cell r="A165" t="str">
            <v>32322.1.</v>
          </cell>
        </row>
        <row r="166">
          <cell r="A166" t="str">
            <v>32322.2.</v>
          </cell>
        </row>
        <row r="167">
          <cell r="A167" t="str">
            <v>32323.</v>
          </cell>
        </row>
        <row r="168">
          <cell r="A168" t="str">
            <v>32323.1.</v>
          </cell>
        </row>
        <row r="169">
          <cell r="A169" t="str">
            <v>32323.2.</v>
          </cell>
        </row>
        <row r="170">
          <cell r="A170" t="str">
            <v>32329.</v>
          </cell>
        </row>
        <row r="171">
          <cell r="A171" t="str">
            <v>3233.</v>
          </cell>
        </row>
        <row r="172">
          <cell r="A172" t="str">
            <v>32331.</v>
          </cell>
        </row>
        <row r="173">
          <cell r="A173" t="str">
            <v>32332.</v>
          </cell>
        </row>
        <row r="174">
          <cell r="A174" t="str">
            <v>32333.</v>
          </cell>
        </row>
        <row r="175">
          <cell r="A175" t="str">
            <v>32334.</v>
          </cell>
        </row>
        <row r="176">
          <cell r="A176" t="str">
            <v>32339.</v>
          </cell>
        </row>
        <row r="177">
          <cell r="A177" t="str">
            <v>3234.</v>
          </cell>
        </row>
        <row r="178">
          <cell r="A178" t="str">
            <v>32341.</v>
          </cell>
        </row>
        <row r="179">
          <cell r="A179" t="str">
            <v>32342.</v>
          </cell>
        </row>
        <row r="180">
          <cell r="A180" t="str">
            <v>32343.</v>
          </cell>
        </row>
        <row r="181">
          <cell r="A181" t="str">
            <v>32344.</v>
          </cell>
        </row>
        <row r="182">
          <cell r="A182" t="str">
            <v>32349.</v>
          </cell>
        </row>
        <row r="183">
          <cell r="A183" t="str">
            <v>3235.</v>
          </cell>
        </row>
        <row r="184">
          <cell r="A184" t="str">
            <v>32352.</v>
          </cell>
        </row>
        <row r="185">
          <cell r="A185" t="str">
            <v>32353.</v>
          </cell>
        </row>
        <row r="186">
          <cell r="A186" t="str">
            <v>32354.</v>
          </cell>
        </row>
        <row r="187">
          <cell r="A187" t="str">
            <v>32355.</v>
          </cell>
        </row>
        <row r="188">
          <cell r="A188" t="str">
            <v>32359.</v>
          </cell>
        </row>
        <row r="189">
          <cell r="A189" t="str">
            <v>3236.</v>
          </cell>
        </row>
        <row r="190">
          <cell r="A190" t="str">
            <v>32361.</v>
          </cell>
        </row>
        <row r="191">
          <cell r="A191" t="str">
            <v>32362.</v>
          </cell>
        </row>
        <row r="192">
          <cell r="A192" t="str">
            <v>32363.</v>
          </cell>
        </row>
        <row r="193">
          <cell r="A193" t="str">
            <v>32369.</v>
          </cell>
        </row>
        <row r="194">
          <cell r="A194" t="str">
            <v>32369.1.</v>
          </cell>
        </row>
        <row r="195">
          <cell r="A195" t="str">
            <v>32369.2.</v>
          </cell>
        </row>
        <row r="196">
          <cell r="A196" t="str">
            <v>3237.</v>
          </cell>
        </row>
        <row r="197">
          <cell r="A197" t="str">
            <v>32371.</v>
          </cell>
        </row>
        <row r="198">
          <cell r="A198" t="str">
            <v>32372.</v>
          </cell>
        </row>
        <row r="199">
          <cell r="A199" t="str">
            <v>32373.</v>
          </cell>
        </row>
        <row r="200">
          <cell r="A200" t="str">
            <v>32374.</v>
          </cell>
        </row>
        <row r="201">
          <cell r="A201" t="str">
            <v>32375.</v>
          </cell>
        </row>
        <row r="202">
          <cell r="A202" t="str">
            <v>32376.</v>
          </cell>
        </row>
        <row r="203">
          <cell r="A203" t="str">
            <v>32377.</v>
          </cell>
        </row>
        <row r="204">
          <cell r="A204" t="str">
            <v>32377.1.</v>
          </cell>
        </row>
        <row r="205">
          <cell r="A205" t="str">
            <v>32378.</v>
          </cell>
        </row>
        <row r="206">
          <cell r="A206" t="str">
            <v>32379.</v>
          </cell>
        </row>
        <row r="207">
          <cell r="A207" t="str">
            <v>3238.</v>
          </cell>
        </row>
        <row r="208">
          <cell r="A208" t="str">
            <v>32381.</v>
          </cell>
        </row>
        <row r="209">
          <cell r="A209" t="str">
            <v>3239.</v>
          </cell>
        </row>
        <row r="210">
          <cell r="A210" t="str">
            <v>32391.</v>
          </cell>
        </row>
        <row r="211">
          <cell r="A211" t="str">
            <v>32393.</v>
          </cell>
        </row>
        <row r="212">
          <cell r="A212" t="str">
            <v>32394.</v>
          </cell>
        </row>
        <row r="213">
          <cell r="A213" t="str">
            <v>32395.</v>
          </cell>
        </row>
        <row r="214">
          <cell r="A214" t="str">
            <v>32395.1.</v>
          </cell>
        </row>
        <row r="215">
          <cell r="A215" t="str">
            <v>32396.</v>
          </cell>
        </row>
        <row r="216">
          <cell r="A216" t="str">
            <v>32399.</v>
          </cell>
        </row>
        <row r="217">
          <cell r="A217" t="str">
            <v>324.</v>
          </cell>
        </row>
        <row r="218">
          <cell r="A218" t="str">
            <v>3241.</v>
          </cell>
        </row>
        <row r="219">
          <cell r="A219" t="str">
            <v>32411.</v>
          </cell>
        </row>
        <row r="220">
          <cell r="A220" t="str">
            <v>32412.</v>
          </cell>
        </row>
        <row r="221">
          <cell r="A221" t="str">
            <v>329.</v>
          </cell>
        </row>
        <row r="222">
          <cell r="A222" t="str">
            <v>3291.</v>
          </cell>
        </row>
        <row r="223">
          <cell r="A223" t="str">
            <v>32911.</v>
          </cell>
        </row>
        <row r="224">
          <cell r="A224" t="str">
            <v>32914.</v>
          </cell>
        </row>
        <row r="225">
          <cell r="A225" t="str">
            <v>3292.</v>
          </cell>
        </row>
        <row r="226">
          <cell r="A226" t="str">
            <v>32921.</v>
          </cell>
        </row>
        <row r="227">
          <cell r="A227" t="str">
            <v>32921.1.</v>
          </cell>
        </row>
        <row r="228">
          <cell r="A228" t="str">
            <v>32922.</v>
          </cell>
        </row>
        <row r="229">
          <cell r="A229" t="str">
            <v>32923.</v>
          </cell>
        </row>
        <row r="230">
          <cell r="A230" t="str">
            <v>3293.</v>
          </cell>
        </row>
        <row r="231">
          <cell r="A231" t="str">
            <v>32931.</v>
          </cell>
        </row>
        <row r="232">
          <cell r="A232" t="str">
            <v>3294.</v>
          </cell>
        </row>
        <row r="233">
          <cell r="A233" t="str">
            <v>32941.</v>
          </cell>
        </row>
        <row r="234">
          <cell r="A234" t="str">
            <v>32942.</v>
          </cell>
        </row>
        <row r="235">
          <cell r="A235" t="str">
            <v>3295.</v>
          </cell>
        </row>
        <row r="236">
          <cell r="A236" t="str">
            <v>32951.</v>
          </cell>
        </row>
        <row r="237">
          <cell r="A237" t="str">
            <v>32952.</v>
          </cell>
        </row>
        <row r="238">
          <cell r="A238" t="str">
            <v>32953.</v>
          </cell>
        </row>
        <row r="239">
          <cell r="A239" t="str">
            <v>32955.</v>
          </cell>
        </row>
        <row r="240">
          <cell r="A240" t="str">
            <v>32959.</v>
          </cell>
        </row>
        <row r="241">
          <cell r="A241" t="str">
            <v>32959.1.</v>
          </cell>
        </row>
        <row r="242">
          <cell r="A242" t="str">
            <v>32959.2.</v>
          </cell>
        </row>
        <row r="243">
          <cell r="A243" t="str">
            <v>32959.3.</v>
          </cell>
        </row>
        <row r="244">
          <cell r="A244" t="str">
            <v>32959.4.</v>
          </cell>
        </row>
        <row r="245">
          <cell r="A245" t="str">
            <v>32959.5.</v>
          </cell>
        </row>
        <row r="246">
          <cell r="A246" t="str">
            <v>32959.6.</v>
          </cell>
        </row>
        <row r="247">
          <cell r="A247" t="str">
            <v>32959.7.</v>
          </cell>
        </row>
        <row r="248">
          <cell r="A248" t="str">
            <v>32959.8.</v>
          </cell>
        </row>
        <row r="249">
          <cell r="A249" t="str">
            <v>32959.9.</v>
          </cell>
        </row>
        <row r="250">
          <cell r="A250" t="str">
            <v>32959.10.</v>
          </cell>
        </row>
        <row r="251">
          <cell r="A251" t="str">
            <v>32959.11.</v>
          </cell>
        </row>
        <row r="252">
          <cell r="A252" t="str">
            <v>32959.12.</v>
          </cell>
        </row>
        <row r="253">
          <cell r="A253" t="str">
            <v>3296.</v>
          </cell>
        </row>
        <row r="254">
          <cell r="A254" t="str">
            <v>32961.</v>
          </cell>
        </row>
        <row r="255">
          <cell r="A255" t="str">
            <v>3299.</v>
          </cell>
        </row>
        <row r="256">
          <cell r="A256" t="str">
            <v>32999.</v>
          </cell>
        </row>
        <row r="257">
          <cell r="A257" t="str">
            <v>32999.1.</v>
          </cell>
        </row>
        <row r="258">
          <cell r="A258" t="str">
            <v>32999.2.</v>
          </cell>
        </row>
        <row r="259">
          <cell r="A259" t="str">
            <v>32999.3.</v>
          </cell>
        </row>
        <row r="260">
          <cell r="A260" t="str">
            <v>32999.4.</v>
          </cell>
        </row>
        <row r="261">
          <cell r="A261" t="str">
            <v>32999.5.</v>
          </cell>
        </row>
        <row r="262">
          <cell r="A262" t="str">
            <v>32999.6.</v>
          </cell>
        </row>
        <row r="263">
          <cell r="A263" t="str">
            <v>32999.7.</v>
          </cell>
        </row>
        <row r="264">
          <cell r="A264" t="str">
            <v>32999.8.</v>
          </cell>
        </row>
        <row r="265">
          <cell r="A265" t="str">
            <v>32999.9.</v>
          </cell>
        </row>
        <row r="266">
          <cell r="A266" t="str">
            <v>32999.10.</v>
          </cell>
        </row>
        <row r="267">
          <cell r="A267" t="str">
            <v>34.</v>
          </cell>
        </row>
        <row r="268">
          <cell r="A268" t="str">
            <v>342.</v>
          </cell>
        </row>
        <row r="269">
          <cell r="A269" t="str">
            <v>3423.</v>
          </cell>
        </row>
        <row r="270">
          <cell r="A270" t="str">
            <v>34233.</v>
          </cell>
        </row>
        <row r="271">
          <cell r="A271" t="str">
            <v>34233.1.</v>
          </cell>
        </row>
        <row r="272">
          <cell r="A272" t="str">
            <v>34233.2.</v>
          </cell>
        </row>
        <row r="273">
          <cell r="A273" t="str">
            <v>34233.3.</v>
          </cell>
        </row>
        <row r="274">
          <cell r="A274" t="str">
            <v>34233.4.</v>
          </cell>
        </row>
        <row r="275">
          <cell r="A275" t="str">
            <v>343.</v>
          </cell>
        </row>
        <row r="276">
          <cell r="A276" t="str">
            <v>3431.</v>
          </cell>
        </row>
        <row r="277">
          <cell r="A277" t="str">
            <v>34311.</v>
          </cell>
        </row>
        <row r="278">
          <cell r="A278" t="str">
            <v>34312.</v>
          </cell>
        </row>
        <row r="279">
          <cell r="A279" t="str">
            <v>3432.</v>
          </cell>
        </row>
        <row r="280">
          <cell r="A280" t="str">
            <v>34321.</v>
          </cell>
        </row>
        <row r="281">
          <cell r="A281" t="str">
            <v>34321.1.</v>
          </cell>
        </row>
        <row r="282">
          <cell r="A282" t="str">
            <v>3433.</v>
          </cell>
        </row>
        <row r="283">
          <cell r="A283" t="str">
            <v>34331.</v>
          </cell>
        </row>
        <row r="284">
          <cell r="A284" t="str">
            <v>34332.</v>
          </cell>
        </row>
        <row r="285">
          <cell r="A285" t="str">
            <v>34333.</v>
          </cell>
        </row>
        <row r="286">
          <cell r="A286" t="str">
            <v>34339.</v>
          </cell>
        </row>
        <row r="287">
          <cell r="A287" t="str">
            <v>3434.</v>
          </cell>
        </row>
        <row r="288">
          <cell r="A288" t="str">
            <v>34349.</v>
          </cell>
        </row>
        <row r="289">
          <cell r="A289" t="str">
            <v>36.</v>
          </cell>
        </row>
        <row r="290">
          <cell r="A290" t="str">
            <v>363.</v>
          </cell>
        </row>
        <row r="291">
          <cell r="A291" t="str">
            <v>3631.</v>
          </cell>
        </row>
        <row r="292">
          <cell r="A292" t="str">
            <v>36314.</v>
          </cell>
        </row>
        <row r="293">
          <cell r="A293" t="str">
            <v>366.</v>
          </cell>
        </row>
        <row r="294">
          <cell r="A294" t="str">
            <v>3661.</v>
          </cell>
        </row>
        <row r="295">
          <cell r="A295" t="str">
            <v>36611.</v>
          </cell>
        </row>
        <row r="296">
          <cell r="A296" t="str">
            <v>37.</v>
          </cell>
        </row>
        <row r="297">
          <cell r="A297" t="str">
            <v>372.</v>
          </cell>
        </row>
        <row r="298">
          <cell r="A298" t="str">
            <v>3721.</v>
          </cell>
        </row>
        <row r="299">
          <cell r="A299" t="str">
            <v>37215.</v>
          </cell>
        </row>
        <row r="300">
          <cell r="A300" t="str">
            <v>38.</v>
          </cell>
        </row>
        <row r="301">
          <cell r="A301" t="str">
            <v>381.</v>
          </cell>
        </row>
        <row r="302">
          <cell r="A302" t="str">
            <v>3811.</v>
          </cell>
        </row>
        <row r="303">
          <cell r="A303" t="str">
            <v>38111.</v>
          </cell>
        </row>
        <row r="304">
          <cell r="A304" t="str">
            <v>38114.</v>
          </cell>
        </row>
        <row r="305">
          <cell r="A305" t="str">
            <v>38115.</v>
          </cell>
        </row>
        <row r="306">
          <cell r="A306" t="str">
            <v>38117.</v>
          </cell>
        </row>
        <row r="307">
          <cell r="A307" t="str">
            <v>38118.</v>
          </cell>
        </row>
        <row r="308">
          <cell r="A308" t="str">
            <v>38119.</v>
          </cell>
        </row>
        <row r="309">
          <cell r="A309" t="str">
            <v>3812.</v>
          </cell>
        </row>
        <row r="310">
          <cell r="A310" t="str">
            <v>38121.</v>
          </cell>
        </row>
        <row r="311">
          <cell r="A311" t="str">
            <v>38129.</v>
          </cell>
        </row>
        <row r="312">
          <cell r="A312" t="str">
            <v>383.</v>
          </cell>
        </row>
        <row r="313">
          <cell r="A313" t="str">
            <v>3831.</v>
          </cell>
        </row>
        <row r="314">
          <cell r="A314" t="str">
            <v>38319.</v>
          </cell>
        </row>
        <row r="315">
          <cell r="A315" t="str">
            <v>3833.</v>
          </cell>
        </row>
        <row r="316">
          <cell r="A316" t="str">
            <v>38331.</v>
          </cell>
        </row>
        <row r="317">
          <cell r="A317" t="str">
            <v>3834.</v>
          </cell>
        </row>
        <row r="318">
          <cell r="A318" t="str">
            <v>38341.</v>
          </cell>
        </row>
        <row r="319">
          <cell r="A319" t="str">
            <v>3835.</v>
          </cell>
        </row>
        <row r="320">
          <cell r="A320" t="str">
            <v>38351.</v>
          </cell>
        </row>
        <row r="322">
          <cell r="A322" t="str">
            <v>7.</v>
          </cell>
        </row>
        <row r="323">
          <cell r="A323" t="str">
            <v>72.</v>
          </cell>
        </row>
        <row r="324">
          <cell r="A324" t="str">
            <v>721.</v>
          </cell>
        </row>
        <row r="325">
          <cell r="A325" t="str">
            <v>7211.</v>
          </cell>
        </row>
        <row r="326">
          <cell r="A326" t="str">
            <v>72111.</v>
          </cell>
        </row>
        <row r="327">
          <cell r="A327" t="str">
            <v>722.</v>
          </cell>
        </row>
        <row r="328">
          <cell r="A328" t="str">
            <v>7222.</v>
          </cell>
        </row>
        <row r="329">
          <cell r="A329" t="str">
            <v>72222.</v>
          </cell>
        </row>
        <row r="331">
          <cell r="A331" t="str">
            <v>4.</v>
          </cell>
        </row>
        <row r="332">
          <cell r="A332" t="str">
            <v>41.</v>
          </cell>
        </row>
        <row r="333">
          <cell r="A333" t="str">
            <v>412.</v>
          </cell>
        </row>
        <row r="334">
          <cell r="A334" t="str">
            <v>4123.</v>
          </cell>
        </row>
        <row r="335">
          <cell r="A335" t="str">
            <v>41231.</v>
          </cell>
        </row>
        <row r="336">
          <cell r="A336" t="str">
            <v>4124.</v>
          </cell>
        </row>
        <row r="337">
          <cell r="A337" t="str">
            <v>41241.</v>
          </cell>
        </row>
        <row r="338">
          <cell r="A338" t="str">
            <v>42.</v>
          </cell>
        </row>
        <row r="339">
          <cell r="A339" t="str">
            <v>421.</v>
          </cell>
        </row>
        <row r="340">
          <cell r="A340" t="str">
            <v>4212.</v>
          </cell>
        </row>
        <row r="341">
          <cell r="A341" t="str">
            <v>42125.</v>
          </cell>
        </row>
        <row r="342">
          <cell r="A342" t="str">
            <v>42129.</v>
          </cell>
        </row>
        <row r="343">
          <cell r="A343" t="str">
            <v>4213.</v>
          </cell>
        </row>
        <row r="344">
          <cell r="A344" t="str">
            <v>42134.</v>
          </cell>
        </row>
        <row r="345">
          <cell r="A345" t="str">
            <v>42139.</v>
          </cell>
        </row>
        <row r="346">
          <cell r="A346" t="str">
            <v>4214.</v>
          </cell>
        </row>
        <row r="347">
          <cell r="A347" t="str">
            <v>42145.</v>
          </cell>
        </row>
        <row r="348">
          <cell r="A348" t="str">
            <v>42146.</v>
          </cell>
        </row>
        <row r="349">
          <cell r="A349" t="str">
            <v>42149.</v>
          </cell>
        </row>
        <row r="350">
          <cell r="A350" t="str">
            <v>422.</v>
          </cell>
        </row>
        <row r="351">
          <cell r="A351" t="str">
            <v>4221.</v>
          </cell>
        </row>
        <row r="352">
          <cell r="A352" t="str">
            <v>42211.</v>
          </cell>
        </row>
        <row r="353">
          <cell r="A353" t="str">
            <v>42212.</v>
          </cell>
        </row>
        <row r="354">
          <cell r="A354" t="str">
            <v>42219.</v>
          </cell>
        </row>
        <row r="355">
          <cell r="A355" t="str">
            <v>4222.</v>
          </cell>
        </row>
        <row r="356">
          <cell r="A356" t="str">
            <v>42221.</v>
          </cell>
        </row>
        <row r="357">
          <cell r="A357" t="str">
            <v>42222.</v>
          </cell>
        </row>
        <row r="358">
          <cell r="A358" t="str">
            <v>42223.</v>
          </cell>
        </row>
        <row r="359">
          <cell r="A359" t="str">
            <v>42229.</v>
          </cell>
        </row>
        <row r="360">
          <cell r="A360" t="str">
            <v>4223.</v>
          </cell>
        </row>
        <row r="361">
          <cell r="A361" t="str">
            <v>42231.</v>
          </cell>
        </row>
        <row r="362">
          <cell r="A362" t="str">
            <v>42232.</v>
          </cell>
        </row>
        <row r="363">
          <cell r="A363" t="str">
            <v>42233.</v>
          </cell>
        </row>
        <row r="364">
          <cell r="A364" t="str">
            <v>42239.</v>
          </cell>
        </row>
        <row r="365">
          <cell r="A365" t="str">
            <v>4224.</v>
          </cell>
        </row>
        <row r="366">
          <cell r="A366" t="str">
            <v>42241.</v>
          </cell>
        </row>
        <row r="367">
          <cell r="A367" t="str">
            <v>42242.</v>
          </cell>
        </row>
        <row r="368">
          <cell r="A368" t="str">
            <v>4225.</v>
          </cell>
        </row>
        <row r="369">
          <cell r="A369" t="str">
            <v>42252.</v>
          </cell>
        </row>
        <row r="370">
          <cell r="A370" t="str">
            <v>4226.</v>
          </cell>
        </row>
        <row r="371">
          <cell r="A371" t="str">
            <v>42261.</v>
          </cell>
        </row>
        <row r="372">
          <cell r="A372" t="str">
            <v>4227.</v>
          </cell>
        </row>
        <row r="373">
          <cell r="A373" t="str">
            <v>42271.</v>
          </cell>
        </row>
        <row r="374">
          <cell r="A374" t="str">
            <v>42272.</v>
          </cell>
        </row>
        <row r="375">
          <cell r="A375" t="str">
            <v>42273.</v>
          </cell>
        </row>
        <row r="376">
          <cell r="A376" t="str">
            <v>423.</v>
          </cell>
        </row>
        <row r="377">
          <cell r="A377" t="str">
            <v>4231.</v>
          </cell>
        </row>
        <row r="378">
          <cell r="A378" t="str">
            <v>42311.</v>
          </cell>
        </row>
        <row r="379">
          <cell r="A379" t="str">
            <v>42312.</v>
          </cell>
        </row>
        <row r="380">
          <cell r="A380" t="str">
            <v>42313.</v>
          </cell>
        </row>
        <row r="381">
          <cell r="A381" t="str">
            <v>42316.</v>
          </cell>
        </row>
        <row r="382">
          <cell r="A382" t="str">
            <v>42319.</v>
          </cell>
        </row>
        <row r="383">
          <cell r="A383" t="str">
            <v>4233.</v>
          </cell>
        </row>
        <row r="384">
          <cell r="A384" t="str">
            <v>42331.</v>
          </cell>
        </row>
        <row r="385">
          <cell r="A385" t="str">
            <v>424.</v>
          </cell>
        </row>
        <row r="386">
          <cell r="A386" t="str">
            <v>4241.</v>
          </cell>
        </row>
        <row r="387">
          <cell r="A387" t="str">
            <v>42411.</v>
          </cell>
        </row>
        <row r="388">
          <cell r="A388" t="str">
            <v>4244.</v>
          </cell>
        </row>
        <row r="389">
          <cell r="A389" t="str">
            <v>42441.</v>
          </cell>
        </row>
        <row r="390">
          <cell r="A390" t="str">
            <v>426.</v>
          </cell>
        </row>
        <row r="391">
          <cell r="A391" t="str">
            <v>4262.</v>
          </cell>
        </row>
        <row r="392">
          <cell r="A392" t="str">
            <v>42621.</v>
          </cell>
        </row>
        <row r="393">
          <cell r="A393" t="str">
            <v>4263.</v>
          </cell>
        </row>
        <row r="394">
          <cell r="A394" t="str">
            <v>42637.</v>
          </cell>
        </row>
        <row r="395">
          <cell r="A395" t="str">
            <v>428.</v>
          </cell>
        </row>
        <row r="396">
          <cell r="A396" t="str">
            <v>4281.</v>
          </cell>
        </row>
        <row r="397">
          <cell r="A397" t="str">
            <v>42811.</v>
          </cell>
        </row>
        <row r="398">
          <cell r="A398" t="str">
            <v>45.</v>
          </cell>
        </row>
        <row r="399">
          <cell r="A399" t="str">
            <v>451.</v>
          </cell>
        </row>
        <row r="400">
          <cell r="A400" t="str">
            <v>4511.</v>
          </cell>
        </row>
        <row r="401">
          <cell r="A401" t="str">
            <v>45111.</v>
          </cell>
        </row>
        <row r="402">
          <cell r="A402" t="str">
            <v>452.</v>
          </cell>
        </row>
        <row r="403">
          <cell r="A403" t="str">
            <v>4521.</v>
          </cell>
        </row>
        <row r="404">
          <cell r="A404" t="str">
            <v>45211.</v>
          </cell>
        </row>
        <row r="405">
          <cell r="A405" t="str">
            <v>453.</v>
          </cell>
        </row>
        <row r="406">
          <cell r="A406" t="str">
            <v>4531.</v>
          </cell>
        </row>
        <row r="407">
          <cell r="A407" t="str">
            <v>45311.</v>
          </cell>
        </row>
        <row r="408">
          <cell r="A408" t="str">
            <v>454.</v>
          </cell>
        </row>
        <row r="409">
          <cell r="A409" t="str">
            <v>4541.</v>
          </cell>
        </row>
        <row r="410">
          <cell r="A410" t="str">
            <v>45411.</v>
          </cell>
        </row>
        <row r="412">
          <cell r="A412" t="str">
            <v>5.</v>
          </cell>
        </row>
        <row r="413">
          <cell r="A413" t="str">
            <v>51.</v>
          </cell>
        </row>
        <row r="414">
          <cell r="A414" t="str">
            <v>516.</v>
          </cell>
        </row>
        <row r="415">
          <cell r="A415" t="str">
            <v>5163.</v>
          </cell>
        </row>
        <row r="416">
          <cell r="A416" t="str">
            <v>51631.</v>
          </cell>
        </row>
      </sheetData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inv.'12.cto - ID 05.12.'12"/>
      <sheetName val="Plan inv.'12.cto - ID 08.11.'12"/>
      <sheetName val="Inv. održ'12- ID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FAB1-5AAF-411A-A494-42082BF6AE32}">
  <dimension ref="A1:Q41"/>
  <sheetViews>
    <sheetView showGridLines="0" tabSelected="1" view="pageBreakPreview" zoomScaleNormal="100" zoomScaleSheetLayoutView="100" workbookViewId="0">
      <selection activeCell="A4" sqref="A4:G4"/>
    </sheetView>
  </sheetViews>
  <sheetFormatPr defaultRowHeight="11.25" x14ac:dyDescent="0.15"/>
  <cols>
    <col min="1" max="1" width="53.7109375" style="3" bestFit="1" customWidth="1"/>
    <col min="2" max="5" width="15.85546875" style="3" customWidth="1"/>
    <col min="6" max="6" width="9.140625" style="3" customWidth="1"/>
    <col min="7" max="14" width="9.140625" style="3"/>
    <col min="15" max="15" width="11.7109375" style="3" bestFit="1" customWidth="1"/>
    <col min="16" max="16" width="9.140625" style="3"/>
    <col min="17" max="17" width="10.85546875" style="3" bestFit="1" customWidth="1"/>
    <col min="18" max="16384" width="9.140625" style="3"/>
  </cols>
  <sheetData>
    <row r="1" spans="1:8" s="1" customFormat="1" ht="37.5" customHeight="1" x14ac:dyDescent="0.25">
      <c r="A1" s="134" t="s">
        <v>0</v>
      </c>
      <c r="B1" s="134"/>
      <c r="C1" s="134"/>
      <c r="D1" s="134"/>
      <c r="E1" s="134"/>
      <c r="F1" s="134"/>
      <c r="G1" s="134"/>
    </row>
    <row r="2" spans="1:8" x14ac:dyDescent="0.15">
      <c r="A2" s="2"/>
      <c r="B2" s="2"/>
      <c r="C2" s="2"/>
      <c r="D2" s="2"/>
      <c r="E2" s="2"/>
      <c r="F2" s="2"/>
    </row>
    <row r="3" spans="1:8" ht="15" x14ac:dyDescent="0.25">
      <c r="A3" s="135" t="s">
        <v>1</v>
      </c>
      <c r="B3" s="135"/>
      <c r="C3" s="135"/>
      <c r="D3" s="135"/>
      <c r="E3" s="135"/>
      <c r="F3" s="135"/>
      <c r="G3" s="135"/>
    </row>
    <row r="4" spans="1:8" ht="30.75" customHeight="1" x14ac:dyDescent="0.15">
      <c r="A4" s="136" t="s">
        <v>2</v>
      </c>
      <c r="B4" s="136"/>
      <c r="C4" s="136"/>
      <c r="D4" s="136"/>
      <c r="E4" s="136"/>
      <c r="F4" s="136"/>
      <c r="G4" s="136"/>
    </row>
    <row r="5" spans="1:8" ht="12.75" x14ac:dyDescent="0.2">
      <c r="A5" s="4" t="s">
        <v>3</v>
      </c>
      <c r="B5" s="5"/>
    </row>
    <row r="7" spans="1:8" s="8" customFormat="1" ht="43.5" customHeight="1" x14ac:dyDescent="0.1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9</v>
      </c>
      <c r="H7" s="7"/>
    </row>
    <row r="8" spans="1:8" s="10" customFormat="1" x14ac:dyDescent="0.1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 t="s">
        <v>10</v>
      </c>
      <c r="G8" s="9" t="s">
        <v>11</v>
      </c>
    </row>
    <row r="9" spans="1:8" s="16" customFormat="1" ht="18.75" customHeight="1" x14ac:dyDescent="0.25">
      <c r="A9" s="11" t="s">
        <v>12</v>
      </c>
      <c r="B9" s="12">
        <v>59100235.539999999</v>
      </c>
      <c r="C9" s="13">
        <v>66038210</v>
      </c>
      <c r="D9" s="13">
        <v>66038210</v>
      </c>
      <c r="E9" s="14">
        <v>57265019.569999993</v>
      </c>
      <c r="F9" s="15">
        <f>IF(B9&gt;0,E9/B9*100,"x")</f>
        <v>96.894740006987107</v>
      </c>
      <c r="G9" s="15">
        <f>IF(D9&gt;0,E9/D9*100,"x")</f>
        <v>86.714978449597581</v>
      </c>
    </row>
    <row r="10" spans="1:8" s="16" customFormat="1" ht="18.75" customHeight="1" x14ac:dyDescent="0.25">
      <c r="A10" s="17" t="s">
        <v>13</v>
      </c>
      <c r="B10" s="13"/>
      <c r="C10" s="13">
        <v>1200</v>
      </c>
      <c r="D10" s="13">
        <v>1200</v>
      </c>
      <c r="E10" s="13">
        <v>6029.2</v>
      </c>
      <c r="F10" s="15" t="str">
        <f>IF(B10&gt;0,E10/B10*100,"x")</f>
        <v>x</v>
      </c>
      <c r="G10" s="15">
        <f>IF(D10&gt;0,E10/D10*100,"x")</f>
        <v>502.43333333333328</v>
      </c>
    </row>
    <row r="11" spans="1:8" s="16" customFormat="1" ht="18.75" customHeight="1" x14ac:dyDescent="0.25">
      <c r="A11" s="26" t="s">
        <v>14</v>
      </c>
      <c r="B11" s="27">
        <f>SUM(B9:B10)</f>
        <v>59100235.539999999</v>
      </c>
      <c r="C11" s="27">
        <f>SUM(C9:C10)</f>
        <v>66039410</v>
      </c>
      <c r="D11" s="27">
        <f>SUM(D9:D10)</f>
        <v>66039410</v>
      </c>
      <c r="E11" s="27">
        <f>SUM(E9:E10)</f>
        <v>57271048.769999996</v>
      </c>
      <c r="F11" s="28">
        <f t="shared" ref="F11" si="0">E11/B11*100</f>
        <v>96.90494165837633</v>
      </c>
      <c r="G11" s="28">
        <f t="shared" ref="G11" si="1">E11/D11*100</f>
        <v>86.722532454484366</v>
      </c>
    </row>
    <row r="12" spans="1:8" s="16" customFormat="1" ht="18.75" customHeight="1" x14ac:dyDescent="0.25">
      <c r="A12" s="11" t="s">
        <v>15</v>
      </c>
      <c r="B12" s="13">
        <v>47290825.789999999</v>
      </c>
      <c r="C12" s="13">
        <v>52103794</v>
      </c>
      <c r="D12" s="13">
        <v>52103794</v>
      </c>
      <c r="E12" s="13">
        <v>42510797.609999999</v>
      </c>
      <c r="F12" s="15">
        <f>IF(B12&gt;0,E12/B12*100,"x")</f>
        <v>89.892271703551486</v>
      </c>
      <c r="G12" s="15">
        <f>IF(D12&gt;0,E12/D12*100,"x")</f>
        <v>81.588679722632094</v>
      </c>
    </row>
    <row r="13" spans="1:8" s="16" customFormat="1" ht="18.75" customHeight="1" x14ac:dyDescent="0.25">
      <c r="A13" s="11" t="s">
        <v>16</v>
      </c>
      <c r="B13" s="13">
        <v>3684099.6500000004</v>
      </c>
      <c r="C13" s="13">
        <v>34614894</v>
      </c>
      <c r="D13" s="13">
        <v>34614894</v>
      </c>
      <c r="E13" s="13">
        <v>8883469.1699999999</v>
      </c>
      <c r="F13" s="15">
        <f t="shared" ref="F13" si="2">IF(B13&gt;0,E13/B13*100,"x")</f>
        <v>241.1299914213775</v>
      </c>
      <c r="G13" s="15">
        <f t="shared" ref="G13" si="3">IF(D13&gt;0,E13/D13*100,"x")</f>
        <v>25.663719120445666</v>
      </c>
    </row>
    <row r="14" spans="1:8" s="16" customFormat="1" ht="18.75" customHeight="1" x14ac:dyDescent="0.25">
      <c r="A14" s="26" t="s">
        <v>17</v>
      </c>
      <c r="B14" s="27">
        <f>SUM(B12:B13)</f>
        <v>50974925.439999998</v>
      </c>
      <c r="C14" s="27">
        <f t="shared" ref="C14:E14" si="4">SUM(C12:C13)</f>
        <v>86718688</v>
      </c>
      <c r="D14" s="27">
        <f t="shared" si="4"/>
        <v>86718688</v>
      </c>
      <c r="E14" s="27">
        <f t="shared" si="4"/>
        <v>51394266.780000001</v>
      </c>
      <c r="F14" s="28">
        <f>IF(B14&gt;0,E14/B14*100,"x")</f>
        <v>100.82264238030831</v>
      </c>
      <c r="G14" s="28">
        <f>IF(D14&gt;0,E14/D14*100,"x")</f>
        <v>59.265503163516499</v>
      </c>
    </row>
    <row r="15" spans="1:8" s="16" customFormat="1" ht="18.75" customHeight="1" x14ac:dyDescent="0.25">
      <c r="A15" s="26" t="s">
        <v>18</v>
      </c>
      <c r="B15" s="27">
        <f>B11-B14</f>
        <v>8125310.1000000015</v>
      </c>
      <c r="C15" s="27">
        <f>C11-C14</f>
        <v>-20679278</v>
      </c>
      <c r="D15" s="27">
        <f>D11-D14</f>
        <v>-20679278</v>
      </c>
      <c r="E15" s="27">
        <f>E11-E14</f>
        <v>5876781.9899999946</v>
      </c>
      <c r="F15" s="28">
        <f>E15/B15*100</f>
        <v>72.326864054086911</v>
      </c>
      <c r="G15" s="28"/>
    </row>
    <row r="16" spans="1:8" s="1" customFormat="1" x14ac:dyDescent="0.25"/>
    <row r="17" spans="1:17" s="1" customFormat="1" x14ac:dyDescent="0.25"/>
    <row r="18" spans="1:17" s="1" customFormat="1" ht="12.75" x14ac:dyDescent="0.2">
      <c r="A18" s="4" t="s">
        <v>19</v>
      </c>
      <c r="B18" s="18"/>
    </row>
    <row r="19" spans="1:17" s="1" customFormat="1" x14ac:dyDescent="0.25"/>
    <row r="20" spans="1:17" s="19" customFormat="1" ht="43.5" customHeight="1" x14ac:dyDescent="0.25">
      <c r="A20" s="6" t="s">
        <v>4</v>
      </c>
      <c r="B20" s="6" t="str">
        <f>B7</f>
        <v>OSTVARENJE/ IZVRŠENJE          2024.</v>
      </c>
      <c r="C20" s="6" t="str">
        <f>C7</f>
        <v>IZVORNI PLAN     2025.</v>
      </c>
      <c r="D20" s="6" t="str">
        <f>D7</f>
        <v>TEKUĆI PLAN     2025.</v>
      </c>
      <c r="E20" s="6" t="str">
        <f>E7</f>
        <v>OSTVARENJE/ IZVRŠENJE          2025.</v>
      </c>
      <c r="F20" s="6" t="s">
        <v>9</v>
      </c>
      <c r="G20" s="6" t="s">
        <v>9</v>
      </c>
      <c r="O20" s="20"/>
      <c r="Q20" s="20"/>
    </row>
    <row r="21" spans="1:17" s="16" customFormat="1" x14ac:dyDescent="0.25">
      <c r="A21" s="9">
        <v>1</v>
      </c>
      <c r="B21" s="9">
        <v>2</v>
      </c>
      <c r="C21" s="9">
        <v>3</v>
      </c>
      <c r="D21" s="9">
        <v>4</v>
      </c>
      <c r="E21" s="9">
        <v>5</v>
      </c>
      <c r="F21" s="9" t="s">
        <v>10</v>
      </c>
      <c r="G21" s="9" t="s">
        <v>11</v>
      </c>
    </row>
    <row r="22" spans="1:17" s="16" customFormat="1" ht="18.75" customHeight="1" x14ac:dyDescent="0.25">
      <c r="A22" s="11" t="s">
        <v>20</v>
      </c>
      <c r="B22" s="13"/>
      <c r="C22" s="13"/>
      <c r="D22" s="13"/>
      <c r="E22" s="13"/>
      <c r="F22" s="15" t="str">
        <f t="shared" ref="F22" si="5">IF(B22&gt;0,E22/B22*100,"x")</f>
        <v>x</v>
      </c>
      <c r="G22" s="15" t="str">
        <f t="shared" ref="G22" si="6">IF(D22&gt;0,E22/D22*100,"x")</f>
        <v>x</v>
      </c>
    </row>
    <row r="23" spans="1:17" s="16" customFormat="1" ht="18.75" customHeight="1" x14ac:dyDescent="0.25">
      <c r="A23" s="11" t="s">
        <v>21</v>
      </c>
      <c r="B23" s="13"/>
      <c r="C23" s="13"/>
      <c r="D23" s="13"/>
      <c r="E23" s="13"/>
      <c r="F23" s="15" t="str">
        <f>IF(B23&gt;0,E23/B23*100,"x")</f>
        <v>x</v>
      </c>
      <c r="G23" s="15" t="str">
        <f>IF(D23&gt;0,E23/D23*100,"x")</f>
        <v>x</v>
      </c>
    </row>
    <row r="24" spans="1:17" s="16" customFormat="1" ht="18.75" customHeight="1" x14ac:dyDescent="0.25">
      <c r="A24" s="26" t="s">
        <v>22</v>
      </c>
      <c r="B24" s="27"/>
      <c r="C24" s="27"/>
      <c r="D24" s="27"/>
      <c r="E24" s="27"/>
      <c r="F24" s="28"/>
      <c r="G24" s="28"/>
    </row>
    <row r="25" spans="1:17" s="16" customFormat="1" ht="18.75" customHeight="1" x14ac:dyDescent="0.25">
      <c r="A25" s="11" t="s">
        <v>23</v>
      </c>
      <c r="B25" s="13">
        <v>72220934.900000006</v>
      </c>
      <c r="C25" s="13">
        <v>70403782</v>
      </c>
      <c r="D25" s="13">
        <v>70403782</v>
      </c>
      <c r="E25" s="13">
        <v>70403781.870000005</v>
      </c>
      <c r="F25" s="15">
        <f>IF(B25&gt;=0,E25/B25*100,"x")</f>
        <v>97.483897110282342</v>
      </c>
      <c r="G25" s="15">
        <f>IF(D25&gt;0,E25/D25*100,"x")</f>
        <v>99.999999815350833</v>
      </c>
    </row>
    <row r="26" spans="1:17" s="16" customFormat="1" ht="18.75" customHeight="1" x14ac:dyDescent="0.25">
      <c r="A26" s="11" t="s">
        <v>24</v>
      </c>
      <c r="B26" s="21">
        <v>-80346245</v>
      </c>
      <c r="C26" s="13">
        <v>-49724504</v>
      </c>
      <c r="D26" s="13">
        <v>-49724504</v>
      </c>
      <c r="E26" s="13">
        <v>-76280563.859999999</v>
      </c>
      <c r="F26" s="15">
        <f>E26/B26*100</f>
        <v>94.939799439289288</v>
      </c>
      <c r="G26" s="15">
        <f>E26/D26*100</f>
        <v>153.4063846267828</v>
      </c>
    </row>
    <row r="27" spans="1:17" s="16" customFormat="1" ht="18.75" customHeight="1" x14ac:dyDescent="0.25">
      <c r="A27" s="26" t="s">
        <v>25</v>
      </c>
      <c r="B27" s="27">
        <v>-8125310.0999999996</v>
      </c>
      <c r="C27" s="27">
        <f>C25+C26</f>
        <v>20679278</v>
      </c>
      <c r="D27" s="27">
        <f>D25+D26</f>
        <v>20679278</v>
      </c>
      <c r="E27" s="27">
        <v>-5876781.9900000002</v>
      </c>
      <c r="F27" s="28">
        <f>E27/B27*100</f>
        <v>72.326864054086997</v>
      </c>
      <c r="G27" s="28"/>
    </row>
    <row r="28" spans="1:17" s="16" customFormat="1" ht="18.75" customHeight="1" x14ac:dyDescent="0.25">
      <c r="A28" s="11" t="s">
        <v>26</v>
      </c>
      <c r="B28" s="13">
        <f>B15+B27</f>
        <v>0</v>
      </c>
      <c r="C28" s="13">
        <f>C15+C27</f>
        <v>0</v>
      </c>
      <c r="D28" s="13">
        <f>D15+D27</f>
        <v>0</v>
      </c>
      <c r="E28" s="13">
        <f>E15+E27</f>
        <v>0</v>
      </c>
      <c r="F28" s="15" t="str">
        <f>IF(B28&gt;0,E28/B28*100,"x")</f>
        <v>x</v>
      </c>
      <c r="G28" s="15" t="str">
        <f>IF(D28&gt;0,E28/D28*100,"x")</f>
        <v>x</v>
      </c>
    </row>
    <row r="33" spans="1:5" ht="12" x14ac:dyDescent="0.2">
      <c r="A33" s="22"/>
      <c r="B33" s="23"/>
    </row>
    <row r="34" spans="1:5" ht="12" x14ac:dyDescent="0.2">
      <c r="A34" s="22"/>
      <c r="B34" s="24"/>
      <c r="C34" s="25"/>
      <c r="D34" s="25"/>
      <c r="E34" s="25"/>
    </row>
    <row r="35" spans="1:5" ht="12" x14ac:dyDescent="0.2">
      <c r="A35" s="22"/>
      <c r="B35" s="25"/>
      <c r="C35" s="25"/>
      <c r="D35" s="25"/>
      <c r="E35" s="25"/>
    </row>
    <row r="36" spans="1:5" ht="12" x14ac:dyDescent="0.2">
      <c r="A36" s="22"/>
      <c r="B36" s="25"/>
      <c r="C36" s="25"/>
      <c r="D36" s="25"/>
      <c r="E36" s="25"/>
    </row>
    <row r="37" spans="1:5" ht="12" x14ac:dyDescent="0.2">
      <c r="A37" s="22"/>
      <c r="B37" s="25"/>
      <c r="C37" s="25"/>
      <c r="D37" s="25"/>
      <c r="E37" s="25"/>
    </row>
    <row r="38" spans="1:5" ht="12" x14ac:dyDescent="0.2">
      <c r="A38" s="22"/>
      <c r="B38" s="25"/>
      <c r="C38" s="25"/>
      <c r="D38" s="25"/>
      <c r="E38" s="25"/>
    </row>
    <row r="40" spans="1:5" ht="12" x14ac:dyDescent="0.2">
      <c r="A40" s="22"/>
      <c r="B40" s="25"/>
      <c r="C40" s="25"/>
      <c r="D40" s="25"/>
      <c r="E40" s="25"/>
    </row>
    <row r="41" spans="1:5" ht="12" x14ac:dyDescent="0.2">
      <c r="A41" s="22"/>
      <c r="B41" s="25"/>
      <c r="C41" s="25"/>
      <c r="D41" s="25"/>
      <c r="E41" s="25"/>
    </row>
  </sheetData>
  <mergeCells count="3">
    <mergeCell ref="A1:G1"/>
    <mergeCell ref="A3:G3"/>
    <mergeCell ref="A4:G4"/>
  </mergeCells>
  <printOptions horizontalCentered="1"/>
  <pageMargins left="0.35433070866141736" right="0.35433070866141736" top="0.59055118110236227" bottom="0.59055118110236227" header="0.51181102362204722" footer="0.51181102362204722"/>
  <pageSetup paperSize="9" scale="90" orientation="landscape" r:id="rId1"/>
  <headerFooter>
    <oddFooter>&amp;CStranica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CF67-3C64-4E26-A90B-638B09E32A6F}">
  <dimension ref="A1:H160"/>
  <sheetViews>
    <sheetView showGridLines="0" view="pageBreakPreview" zoomScaleNormal="100" zoomScaleSheetLayoutView="100" workbookViewId="0">
      <pane ySplit="9" topLeftCell="A10" activePane="bottomLeft" state="frozen"/>
      <selection pane="bottomLeft" activeCell="A5" sqref="A5:H5"/>
    </sheetView>
  </sheetViews>
  <sheetFormatPr defaultRowHeight="14.25" x14ac:dyDescent="0.2"/>
  <cols>
    <col min="1" max="1" width="9.42578125" style="53" customWidth="1"/>
    <col min="2" max="2" width="55.85546875" style="53" customWidth="1"/>
    <col min="3" max="6" width="15.85546875" style="53" customWidth="1"/>
    <col min="7" max="16384" width="9.140625" style="53"/>
  </cols>
  <sheetData>
    <row r="1" spans="1:8" ht="33" customHeight="1" x14ac:dyDescent="0.2">
      <c r="A1" s="134" t="s">
        <v>27</v>
      </c>
      <c r="B1" s="134"/>
      <c r="C1" s="134"/>
      <c r="D1" s="134"/>
      <c r="E1" s="134"/>
      <c r="F1" s="134"/>
      <c r="G1" s="134"/>
      <c r="H1" s="134"/>
    </row>
    <row r="2" spans="1:8" x14ac:dyDescent="0.2">
      <c r="A2" s="76"/>
      <c r="B2" s="76"/>
      <c r="C2" s="77"/>
      <c r="D2" s="77"/>
      <c r="E2" s="77"/>
      <c r="F2" s="77"/>
      <c r="G2" s="77"/>
    </row>
    <row r="3" spans="1:8" ht="15" x14ac:dyDescent="0.25">
      <c r="A3" s="135" t="s">
        <v>1</v>
      </c>
      <c r="B3" s="135"/>
      <c r="C3" s="135"/>
      <c r="D3" s="135"/>
      <c r="E3" s="135"/>
      <c r="F3" s="135"/>
      <c r="G3" s="135"/>
      <c r="H3" s="135"/>
    </row>
    <row r="4" spans="1:8" ht="33" customHeight="1" x14ac:dyDescent="0.2">
      <c r="A4" s="136" t="s">
        <v>28</v>
      </c>
      <c r="B4" s="136"/>
      <c r="C4" s="136"/>
      <c r="D4" s="136"/>
      <c r="E4" s="136"/>
      <c r="F4" s="136"/>
      <c r="G4" s="136"/>
      <c r="H4" s="136"/>
    </row>
    <row r="5" spans="1:8" ht="15" x14ac:dyDescent="0.25">
      <c r="A5" s="135" t="s">
        <v>47</v>
      </c>
      <c r="B5" s="135"/>
      <c r="C5" s="135"/>
      <c r="D5" s="135"/>
      <c r="E5" s="135"/>
      <c r="F5" s="135"/>
      <c r="G5" s="135"/>
      <c r="H5" s="135"/>
    </row>
    <row r="7" spans="1:8" ht="39.950000000000003" customHeight="1" x14ac:dyDescent="0.2">
      <c r="A7" s="141" t="s">
        <v>4</v>
      </c>
      <c r="B7" s="142"/>
      <c r="C7" s="6" t="s">
        <v>5</v>
      </c>
      <c r="D7" s="6" t="s">
        <v>6</v>
      </c>
      <c r="E7" s="6" t="s">
        <v>7</v>
      </c>
      <c r="F7" s="6" t="s">
        <v>8</v>
      </c>
      <c r="G7" s="29" t="s">
        <v>9</v>
      </c>
      <c r="H7" s="29" t="s">
        <v>9</v>
      </c>
    </row>
    <row r="8" spans="1:8" ht="11.25" customHeight="1" x14ac:dyDescent="0.2">
      <c r="A8" s="139">
        <v>1</v>
      </c>
      <c r="B8" s="140"/>
      <c r="C8" s="41">
        <v>2</v>
      </c>
      <c r="D8" s="41">
        <v>3</v>
      </c>
      <c r="E8" s="41">
        <v>4</v>
      </c>
      <c r="F8" s="41">
        <v>5</v>
      </c>
      <c r="G8" s="41" t="s">
        <v>10</v>
      </c>
      <c r="H8" s="41" t="s">
        <v>11</v>
      </c>
    </row>
    <row r="9" spans="1:8" ht="13.5" customHeight="1" x14ac:dyDescent="0.2">
      <c r="A9" s="100" t="s">
        <v>48</v>
      </c>
      <c r="B9" s="101"/>
      <c r="C9" s="102">
        <f>C10+C35</f>
        <v>59100235.539999999</v>
      </c>
      <c r="D9" s="102">
        <f t="shared" ref="D9:E9" si="0">D10+D35</f>
        <v>66039410</v>
      </c>
      <c r="E9" s="102">
        <f t="shared" si="0"/>
        <v>66039410</v>
      </c>
      <c r="F9" s="102">
        <f>F10+F35</f>
        <v>57271048.769999996</v>
      </c>
      <c r="G9" s="103">
        <f>F9/C9*100</f>
        <v>96.90494165837633</v>
      </c>
      <c r="H9" s="103">
        <f>F9/E9*100</f>
        <v>86.722532454484366</v>
      </c>
    </row>
    <row r="10" spans="1:8" ht="13.5" customHeight="1" x14ac:dyDescent="0.2">
      <c r="A10" s="106">
        <v>6</v>
      </c>
      <c r="B10" s="107" t="s">
        <v>49</v>
      </c>
      <c r="C10" s="108">
        <f>C13+C16+C17+C18+C20+C23+C26+C27+C29+C32+C34</f>
        <v>59100235.539999999</v>
      </c>
      <c r="D10" s="108">
        <f>D11+D14+D19+D21+D24+D30</f>
        <v>66038210</v>
      </c>
      <c r="E10" s="108">
        <f>E11+E14+E19+E21+E24+E30</f>
        <v>66038210</v>
      </c>
      <c r="F10" s="108">
        <f>F13+F16+F17+F18+F20+F23+F26+F27+F29+F32+F34</f>
        <v>57265019.569999993</v>
      </c>
      <c r="G10" s="109">
        <f t="shared" ref="G10:G34" si="1">F10/C10*100</f>
        <v>96.894740006987107</v>
      </c>
      <c r="H10" s="109">
        <f t="shared" ref="H10:H30" si="2">F10/E10*100</f>
        <v>86.714978449597581</v>
      </c>
    </row>
    <row r="11" spans="1:8" ht="25.5" hidden="1" x14ac:dyDescent="0.2">
      <c r="A11" s="78">
        <v>63</v>
      </c>
      <c r="B11" s="79" t="s">
        <v>50</v>
      </c>
      <c r="C11" s="80">
        <f>C12</f>
        <v>0</v>
      </c>
      <c r="D11" s="80"/>
      <c r="E11" s="80"/>
      <c r="F11" s="80">
        <f t="shared" ref="F11:F12" si="3">F12</f>
        <v>0</v>
      </c>
      <c r="G11" s="81"/>
      <c r="H11" s="81"/>
    </row>
    <row r="12" spans="1:8" ht="13.5" hidden="1" customHeight="1" x14ac:dyDescent="0.2">
      <c r="A12" s="82">
        <v>634</v>
      </c>
      <c r="B12" s="82" t="s">
        <v>51</v>
      </c>
      <c r="C12" s="80">
        <f>C13</f>
        <v>0</v>
      </c>
      <c r="D12" s="80"/>
      <c r="E12" s="80"/>
      <c r="F12" s="80">
        <f t="shared" si="3"/>
        <v>0</v>
      </c>
      <c r="G12" s="81"/>
      <c r="H12" s="81"/>
    </row>
    <row r="13" spans="1:8" ht="13.5" hidden="1" customHeight="1" x14ac:dyDescent="0.2">
      <c r="A13" s="83">
        <v>6342</v>
      </c>
      <c r="B13" s="83" t="s">
        <v>52</v>
      </c>
      <c r="C13" s="84"/>
      <c r="D13" s="84"/>
      <c r="E13" s="84"/>
      <c r="F13" s="85"/>
      <c r="G13" s="86"/>
      <c r="H13" s="86"/>
    </row>
    <row r="14" spans="1:8" ht="13.5" customHeight="1" x14ac:dyDescent="0.2">
      <c r="A14" s="79">
        <v>64</v>
      </c>
      <c r="B14" s="79" t="s">
        <v>53</v>
      </c>
      <c r="C14" s="80">
        <f>C15+C19</f>
        <v>16358.67</v>
      </c>
      <c r="D14" s="80">
        <v>16400</v>
      </c>
      <c r="E14" s="80">
        <v>16400</v>
      </c>
      <c r="F14" s="80">
        <f>F15+F19</f>
        <v>19334.36</v>
      </c>
      <c r="G14" s="81">
        <f t="shared" si="1"/>
        <v>118.19029297614048</v>
      </c>
      <c r="H14" s="81">
        <f t="shared" si="2"/>
        <v>117.89243902439024</v>
      </c>
    </row>
    <row r="15" spans="1:8" ht="13.5" customHeight="1" x14ac:dyDescent="0.2">
      <c r="A15" s="82">
        <v>641</v>
      </c>
      <c r="B15" s="82" t="s">
        <v>54</v>
      </c>
      <c r="C15" s="80">
        <f>SUM(C16:C18)</f>
        <v>16358.67</v>
      </c>
      <c r="D15" s="80"/>
      <c r="E15" s="80"/>
      <c r="F15" s="80">
        <f t="shared" ref="F15" si="4">SUM(F16:F18)</f>
        <v>15329.560000000001</v>
      </c>
      <c r="G15" s="81">
        <f t="shared" si="1"/>
        <v>93.709085151788017</v>
      </c>
      <c r="H15" s="81"/>
    </row>
    <row r="16" spans="1:8" ht="13.5" customHeight="1" x14ac:dyDescent="0.2">
      <c r="A16" s="83">
        <v>6413</v>
      </c>
      <c r="B16" s="83" t="s">
        <v>55</v>
      </c>
      <c r="C16" s="84">
        <v>6683.5</v>
      </c>
      <c r="D16" s="84"/>
      <c r="E16" s="84"/>
      <c r="F16" s="84">
        <v>7205.46</v>
      </c>
      <c r="G16" s="86">
        <f t="shared" si="1"/>
        <v>107.80968055659459</v>
      </c>
      <c r="H16" s="86"/>
    </row>
    <row r="17" spans="1:8" ht="13.5" customHeight="1" x14ac:dyDescent="0.2">
      <c r="A17" s="83">
        <v>6414</v>
      </c>
      <c r="B17" s="83" t="s">
        <v>56</v>
      </c>
      <c r="C17" s="84">
        <v>9556.2999999999993</v>
      </c>
      <c r="D17" s="84"/>
      <c r="E17" s="84"/>
      <c r="F17" s="84">
        <v>8124.1</v>
      </c>
      <c r="G17" s="86">
        <f t="shared" si="1"/>
        <v>85.013028054791093</v>
      </c>
      <c r="H17" s="86"/>
    </row>
    <row r="18" spans="1:8" ht="25.5" x14ac:dyDescent="0.2">
      <c r="A18" s="87">
        <v>6415</v>
      </c>
      <c r="B18" s="83" t="s">
        <v>57</v>
      </c>
      <c r="C18" s="84">
        <v>118.87</v>
      </c>
      <c r="D18" s="84"/>
      <c r="E18" s="84"/>
      <c r="F18" s="84"/>
      <c r="G18" s="86"/>
      <c r="H18" s="86"/>
    </row>
    <row r="19" spans="1:8" ht="13.5" customHeight="1" x14ac:dyDescent="0.2">
      <c r="A19" s="82">
        <v>642</v>
      </c>
      <c r="B19" s="82" t="s">
        <v>58</v>
      </c>
      <c r="C19" s="80">
        <f>C20</f>
        <v>0</v>
      </c>
      <c r="D19" s="80">
        <f t="shared" ref="D19:F22" si="5">D20</f>
        <v>0</v>
      </c>
      <c r="E19" s="80">
        <f t="shared" si="5"/>
        <v>0</v>
      </c>
      <c r="F19" s="80">
        <f t="shared" si="5"/>
        <v>4004.8</v>
      </c>
      <c r="G19" s="81"/>
      <c r="H19" s="81"/>
    </row>
    <row r="20" spans="1:8" ht="25.5" x14ac:dyDescent="0.2">
      <c r="A20" s="83">
        <v>6425</v>
      </c>
      <c r="B20" s="83" t="s">
        <v>167</v>
      </c>
      <c r="C20" s="85"/>
      <c r="D20" s="84"/>
      <c r="E20" s="84"/>
      <c r="F20" s="85">
        <v>4004.8</v>
      </c>
      <c r="G20" s="86"/>
      <c r="H20" s="86"/>
    </row>
    <row r="21" spans="1:8" ht="25.5" x14ac:dyDescent="0.2">
      <c r="A21" s="78">
        <v>65</v>
      </c>
      <c r="B21" s="79" t="s">
        <v>59</v>
      </c>
      <c r="C21" s="80">
        <f>C22</f>
        <v>32442268.079999998</v>
      </c>
      <c r="D21" s="80">
        <v>35590400</v>
      </c>
      <c r="E21" s="80">
        <v>35590400</v>
      </c>
      <c r="F21" s="80">
        <f t="shared" si="5"/>
        <v>31282070.279999997</v>
      </c>
      <c r="G21" s="81">
        <f t="shared" si="1"/>
        <v>96.423807986731859</v>
      </c>
      <c r="H21" s="81">
        <f t="shared" si="2"/>
        <v>87.894685870347061</v>
      </c>
    </row>
    <row r="22" spans="1:8" ht="13.5" customHeight="1" x14ac:dyDescent="0.2">
      <c r="A22" s="82">
        <v>652</v>
      </c>
      <c r="B22" s="82" t="s">
        <v>60</v>
      </c>
      <c r="C22" s="80">
        <f>C23</f>
        <v>32442268.079999998</v>
      </c>
      <c r="D22" s="80"/>
      <c r="E22" s="80"/>
      <c r="F22" s="80">
        <f t="shared" si="5"/>
        <v>31282070.279999997</v>
      </c>
      <c r="G22" s="81">
        <f t="shared" si="1"/>
        <v>96.423807986731859</v>
      </c>
      <c r="H22" s="81"/>
    </row>
    <row r="23" spans="1:8" ht="13.5" customHeight="1" x14ac:dyDescent="0.2">
      <c r="A23" s="83">
        <v>6526</v>
      </c>
      <c r="B23" s="83" t="s">
        <v>61</v>
      </c>
      <c r="C23" s="85">
        <v>32442268.079999998</v>
      </c>
      <c r="D23" s="84"/>
      <c r="E23" s="84"/>
      <c r="F23" s="85">
        <v>31282070.279999997</v>
      </c>
      <c r="G23" s="86">
        <f t="shared" si="1"/>
        <v>96.423807986731859</v>
      </c>
      <c r="H23" s="86"/>
    </row>
    <row r="24" spans="1:8" ht="25.5" customHeight="1" x14ac:dyDescent="0.2">
      <c r="A24" s="78">
        <v>66</v>
      </c>
      <c r="B24" s="79" t="s">
        <v>62</v>
      </c>
      <c r="C24" s="80">
        <f>C25+C28</f>
        <v>26469387.77</v>
      </c>
      <c r="D24" s="80">
        <v>30329410</v>
      </c>
      <c r="E24" s="80">
        <v>30329410</v>
      </c>
      <c r="F24" s="80">
        <f t="shared" ref="F24" si="6">F25+F28</f>
        <v>25785404.259999998</v>
      </c>
      <c r="G24" s="81">
        <f t="shared" si="1"/>
        <v>97.415945106311767</v>
      </c>
      <c r="H24" s="81">
        <f t="shared" si="2"/>
        <v>85.017823492115397</v>
      </c>
    </row>
    <row r="25" spans="1:8" ht="13.5" customHeight="1" x14ac:dyDescent="0.2">
      <c r="A25" s="82">
        <v>661</v>
      </c>
      <c r="B25" s="82" t="s">
        <v>63</v>
      </c>
      <c r="C25" s="80">
        <f>SUM(C26:C27)</f>
        <v>26469387.77</v>
      </c>
      <c r="D25" s="80"/>
      <c r="E25" s="80"/>
      <c r="F25" s="80">
        <f t="shared" ref="F25" si="7">SUM(F26:F27)</f>
        <v>25785404.259999998</v>
      </c>
      <c r="G25" s="81">
        <f t="shared" si="1"/>
        <v>97.415945106311767</v>
      </c>
      <c r="H25" s="81"/>
    </row>
    <row r="26" spans="1:8" ht="13.5" customHeight="1" x14ac:dyDescent="0.2">
      <c r="A26" s="83">
        <v>6614</v>
      </c>
      <c r="B26" s="83" t="s">
        <v>64</v>
      </c>
      <c r="C26" s="84">
        <v>4903603.41</v>
      </c>
      <c r="D26" s="84"/>
      <c r="E26" s="84"/>
      <c r="F26" s="84">
        <v>4999401.37</v>
      </c>
      <c r="G26" s="86">
        <f t="shared" si="1"/>
        <v>101.95362373320481</v>
      </c>
      <c r="H26" s="86"/>
    </row>
    <row r="27" spans="1:8" ht="13.5" customHeight="1" x14ac:dyDescent="0.2">
      <c r="A27" s="83">
        <v>6615</v>
      </c>
      <c r="B27" s="83" t="s">
        <v>65</v>
      </c>
      <c r="C27" s="85">
        <v>21565784.359999999</v>
      </c>
      <c r="D27" s="84"/>
      <c r="E27" s="84"/>
      <c r="F27" s="85">
        <v>20786002.889999997</v>
      </c>
      <c r="G27" s="86">
        <f t="shared" si="1"/>
        <v>96.384172924188491</v>
      </c>
      <c r="H27" s="86"/>
    </row>
    <row r="28" spans="1:8" ht="25.5" hidden="1" customHeight="1" x14ac:dyDescent="0.2">
      <c r="A28" s="88">
        <v>663</v>
      </c>
      <c r="B28" s="82" t="s">
        <v>66</v>
      </c>
      <c r="C28" s="80">
        <f>C29</f>
        <v>0</v>
      </c>
      <c r="D28" s="80"/>
      <c r="E28" s="80"/>
      <c r="F28" s="80">
        <f t="shared" ref="F28" si="8">F29</f>
        <v>0</v>
      </c>
      <c r="G28" s="81"/>
      <c r="H28" s="81"/>
    </row>
    <row r="29" spans="1:8" ht="13.5" hidden="1" customHeight="1" x14ac:dyDescent="0.2">
      <c r="A29" s="83">
        <v>6631</v>
      </c>
      <c r="B29" s="83" t="s">
        <v>67</v>
      </c>
      <c r="C29" s="84"/>
      <c r="D29" s="84"/>
      <c r="E29" s="84"/>
      <c r="F29" s="84"/>
      <c r="G29" s="86"/>
      <c r="H29" s="86"/>
    </row>
    <row r="30" spans="1:8" ht="13.5" customHeight="1" x14ac:dyDescent="0.2">
      <c r="A30" s="79">
        <v>68</v>
      </c>
      <c r="B30" s="79" t="s">
        <v>68</v>
      </c>
      <c r="C30" s="80">
        <f>C31+C33</f>
        <v>172221.02</v>
      </c>
      <c r="D30" s="80">
        <v>102000</v>
      </c>
      <c r="E30" s="80">
        <v>102000</v>
      </c>
      <c r="F30" s="80">
        <f t="shared" ref="F30" si="9">F31+F33</f>
        <v>178210.67</v>
      </c>
      <c r="G30" s="81">
        <f t="shared" si="1"/>
        <v>103.47788556820765</v>
      </c>
      <c r="H30" s="81">
        <f t="shared" si="2"/>
        <v>174.71634313725491</v>
      </c>
    </row>
    <row r="31" spans="1:8" ht="13.5" customHeight="1" x14ac:dyDescent="0.2">
      <c r="A31" s="89">
        <v>681</v>
      </c>
      <c r="B31" s="82" t="s">
        <v>69</v>
      </c>
      <c r="C31" s="80">
        <f>C32</f>
        <v>0</v>
      </c>
      <c r="D31" s="80"/>
      <c r="E31" s="80"/>
      <c r="F31" s="80">
        <f t="shared" ref="F31" si="10">F32</f>
        <v>0</v>
      </c>
      <c r="G31" s="81"/>
      <c r="H31" s="81"/>
    </row>
    <row r="32" spans="1:8" ht="13.5" customHeight="1" x14ac:dyDescent="0.2">
      <c r="A32" s="90">
        <v>6819</v>
      </c>
      <c r="B32" s="83" t="s">
        <v>70</v>
      </c>
      <c r="C32" s="84"/>
      <c r="D32" s="84"/>
      <c r="E32" s="84"/>
      <c r="F32" s="84"/>
      <c r="G32" s="86"/>
      <c r="H32" s="86"/>
    </row>
    <row r="33" spans="1:8" ht="13.5" customHeight="1" x14ac:dyDescent="0.2">
      <c r="A33" s="82">
        <v>683</v>
      </c>
      <c r="B33" s="82" t="s">
        <v>71</v>
      </c>
      <c r="C33" s="80">
        <f>C34</f>
        <v>172221.02</v>
      </c>
      <c r="D33" s="80"/>
      <c r="E33" s="80"/>
      <c r="F33" s="80">
        <f t="shared" ref="F33" si="11">F34</f>
        <v>178210.67</v>
      </c>
      <c r="G33" s="81">
        <f t="shared" si="1"/>
        <v>103.47788556820765</v>
      </c>
      <c r="H33" s="81"/>
    </row>
    <row r="34" spans="1:8" ht="13.5" customHeight="1" x14ac:dyDescent="0.2">
      <c r="A34" s="83">
        <v>6831</v>
      </c>
      <c r="B34" s="83" t="s">
        <v>71</v>
      </c>
      <c r="C34" s="84">
        <v>172221.02</v>
      </c>
      <c r="D34" s="84"/>
      <c r="E34" s="84"/>
      <c r="F34" s="84">
        <v>178210.67</v>
      </c>
      <c r="G34" s="86">
        <f t="shared" si="1"/>
        <v>103.47788556820765</v>
      </c>
      <c r="H34" s="86"/>
    </row>
    <row r="35" spans="1:8" ht="13.5" customHeight="1" x14ac:dyDescent="0.2">
      <c r="A35" s="110">
        <v>7</v>
      </c>
      <c r="B35" s="107" t="s">
        <v>72</v>
      </c>
      <c r="C35" s="108">
        <f>C36</f>
        <v>0</v>
      </c>
      <c r="D35" s="108">
        <f>D36</f>
        <v>1200</v>
      </c>
      <c r="E35" s="108">
        <f>E36</f>
        <v>1200</v>
      </c>
      <c r="F35" s="108">
        <f>F36</f>
        <v>6029.2</v>
      </c>
      <c r="G35" s="109"/>
      <c r="H35" s="109">
        <f t="shared" ref="H35:H36" si="12">F35/E35*100</f>
        <v>502.43333333333328</v>
      </c>
    </row>
    <row r="36" spans="1:8" ht="13.5" customHeight="1" x14ac:dyDescent="0.2">
      <c r="A36" s="79">
        <v>72</v>
      </c>
      <c r="B36" s="79" t="s">
        <v>73</v>
      </c>
      <c r="C36" s="80">
        <f>C37+C40</f>
        <v>0</v>
      </c>
      <c r="D36" s="80">
        <v>1200</v>
      </c>
      <c r="E36" s="80">
        <v>1200</v>
      </c>
      <c r="F36" s="80">
        <f>F37+F40</f>
        <v>6029.2</v>
      </c>
      <c r="G36" s="81"/>
      <c r="H36" s="81">
        <f t="shared" si="12"/>
        <v>502.43333333333328</v>
      </c>
    </row>
    <row r="37" spans="1:8" ht="13.5" customHeight="1" x14ac:dyDescent="0.2">
      <c r="A37" s="82">
        <v>722</v>
      </c>
      <c r="B37" s="82" t="s">
        <v>74</v>
      </c>
      <c r="C37" s="80">
        <f>C38+C39</f>
        <v>0</v>
      </c>
      <c r="D37" s="80"/>
      <c r="E37" s="80"/>
      <c r="F37" s="80">
        <f>F38+F39</f>
        <v>6029.2</v>
      </c>
      <c r="G37" s="81"/>
      <c r="H37" s="81"/>
    </row>
    <row r="38" spans="1:8" ht="13.5" customHeight="1" x14ac:dyDescent="0.2">
      <c r="A38" s="83">
        <v>7221</v>
      </c>
      <c r="B38" s="83" t="s">
        <v>75</v>
      </c>
      <c r="C38" s="84"/>
      <c r="D38" s="84"/>
      <c r="E38" s="84"/>
      <c r="F38" s="84">
        <v>1200</v>
      </c>
      <c r="G38" s="86"/>
      <c r="H38" s="86"/>
    </row>
    <row r="39" spans="1:8" ht="13.5" customHeight="1" x14ac:dyDescent="0.2">
      <c r="A39" s="83">
        <v>7227</v>
      </c>
      <c r="B39" s="83" t="s">
        <v>76</v>
      </c>
      <c r="C39" s="84"/>
      <c r="D39" s="84"/>
      <c r="E39" s="84"/>
      <c r="F39" s="84">
        <v>4829.2</v>
      </c>
      <c r="G39" s="86"/>
      <c r="H39" s="86"/>
    </row>
    <row r="40" spans="1:8" ht="13.5" hidden="1" customHeight="1" x14ac:dyDescent="0.2">
      <c r="A40" s="82">
        <v>723</v>
      </c>
      <c r="B40" s="82" t="s">
        <v>77</v>
      </c>
      <c r="C40" s="80">
        <f>C41</f>
        <v>0</v>
      </c>
      <c r="D40" s="80"/>
      <c r="E40" s="80"/>
      <c r="F40" s="80">
        <f>F41</f>
        <v>0</v>
      </c>
      <c r="G40" s="81"/>
      <c r="H40" s="81"/>
    </row>
    <row r="41" spans="1:8" ht="13.5" hidden="1" customHeight="1" x14ac:dyDescent="0.2">
      <c r="A41" s="83">
        <v>7231</v>
      </c>
      <c r="B41" s="83" t="s">
        <v>78</v>
      </c>
      <c r="C41" s="84"/>
      <c r="D41" s="84"/>
      <c r="E41" s="84"/>
      <c r="F41" s="84"/>
      <c r="G41" s="86"/>
      <c r="H41" s="86"/>
    </row>
    <row r="42" spans="1:8" ht="8.25" customHeight="1" x14ac:dyDescent="0.2">
      <c r="A42" s="91"/>
      <c r="B42" s="91"/>
      <c r="C42" s="91"/>
      <c r="D42" s="91"/>
      <c r="E42" s="91"/>
      <c r="F42" s="91"/>
      <c r="G42" s="91"/>
      <c r="H42" s="91"/>
    </row>
    <row r="43" spans="1:8" ht="8.25" hidden="1" customHeight="1" x14ac:dyDescent="0.2">
      <c r="A43" s="137" t="s">
        <v>4</v>
      </c>
      <c r="B43" s="138"/>
      <c r="C43" s="92" t="str">
        <f>C7</f>
        <v>OSTVARENJE/ IZVRŠENJE          2024.</v>
      </c>
      <c r="D43" s="92" t="str">
        <f>D7</f>
        <v>IZVORNI PLAN     2025.</v>
      </c>
      <c r="E43" s="92" t="str">
        <f>E7</f>
        <v>TEKUĆI PLAN     2025.</v>
      </c>
      <c r="F43" s="92" t="str">
        <f>F7</f>
        <v>OSTVARENJE/ IZVRŠENJE          2025.</v>
      </c>
      <c r="G43" s="93" t="s">
        <v>9</v>
      </c>
      <c r="H43" s="93" t="s">
        <v>9</v>
      </c>
    </row>
    <row r="44" spans="1:8" ht="8.25" hidden="1" customHeight="1" x14ac:dyDescent="0.2">
      <c r="A44" s="139">
        <v>1</v>
      </c>
      <c r="B44" s="140"/>
      <c r="C44" s="41">
        <v>2</v>
      </c>
      <c r="D44" s="41">
        <v>3</v>
      </c>
      <c r="E44" s="41">
        <v>4</v>
      </c>
      <c r="F44" s="41">
        <v>5</v>
      </c>
      <c r="G44" s="41" t="s">
        <v>10</v>
      </c>
      <c r="H44" s="41" t="s">
        <v>11</v>
      </c>
    </row>
    <row r="45" spans="1:8" x14ac:dyDescent="0.2">
      <c r="A45" s="100" t="s">
        <v>79</v>
      </c>
      <c r="B45" s="101"/>
      <c r="C45" s="104">
        <f>C46+C118</f>
        <v>50974925.440000005</v>
      </c>
      <c r="D45" s="104">
        <f t="shared" ref="D45:F45" si="13">D46+D118</f>
        <v>86718688</v>
      </c>
      <c r="E45" s="104">
        <f t="shared" si="13"/>
        <v>86718688</v>
      </c>
      <c r="F45" s="104">
        <f t="shared" si="13"/>
        <v>51394266.779999986</v>
      </c>
      <c r="G45" s="105">
        <f>F45/C45*100</f>
        <v>100.82264238030827</v>
      </c>
      <c r="H45" s="105">
        <f>F45/E45*100</f>
        <v>59.265503163516478</v>
      </c>
    </row>
    <row r="46" spans="1:8" ht="13.5" customHeight="1" x14ac:dyDescent="0.2">
      <c r="A46" s="106">
        <v>3</v>
      </c>
      <c r="B46" s="107" t="s">
        <v>80</v>
      </c>
      <c r="C46" s="111">
        <f>C49+C50+C52+C54+C55+C58+C59+C60+C61+C63+C64+C65+C66+C67+C68+C70+C71+C72+C73+C74+C75+C76+C77+C78+C80+C82+C83+C84+C85+C86+C87+C88+C91+C92+C93+C94+C97+C100+C102+C103+C105+C108+C111+C113+C115+C116+C117</f>
        <v>47290825.790000007</v>
      </c>
      <c r="D46" s="111">
        <f>D47+D56+D89+D95+D98+D106+D109</f>
        <v>52103794</v>
      </c>
      <c r="E46" s="111">
        <f>E47+E56+E89+E95+E98+E106+E109</f>
        <v>52103794</v>
      </c>
      <c r="F46" s="111">
        <f>F49+F50+F52+F54+F55+F58+F59+F60+F61+F63+F64+F65+F66+F67+F68+F70+F71+F72+F73+F74+F75+F76+F77+F78+F80+F82+F83+F84+F85+F86+F87+F88+F91+F92+F93+F94+F97+F100+F102+F103+F105+F108+F111+F113+F115+F116+F117</f>
        <v>42510797.609999985</v>
      </c>
      <c r="G46" s="112">
        <f t="shared" ref="G46" si="14">F46/C46*100</f>
        <v>89.892271703551444</v>
      </c>
      <c r="H46" s="112">
        <f t="shared" ref="H46" si="15">F46/E46*100</f>
        <v>81.588679722632079</v>
      </c>
    </row>
    <row r="47" spans="1:8" ht="13.5" customHeight="1" x14ac:dyDescent="0.2">
      <c r="A47" s="78">
        <v>31</v>
      </c>
      <c r="B47" s="78" t="s">
        <v>81</v>
      </c>
      <c r="C47" s="80">
        <f>C48+C51+C53</f>
        <v>24378324.150000002</v>
      </c>
      <c r="D47" s="80">
        <v>26375819</v>
      </c>
      <c r="E47" s="80">
        <v>26375819</v>
      </c>
      <c r="F47" s="80">
        <f t="shared" ref="F47" si="16">F48+F51+F53</f>
        <v>23905142.800000001</v>
      </c>
      <c r="G47" s="80">
        <f>F47/C47*100</f>
        <v>98.059007883033658</v>
      </c>
      <c r="H47" s="80">
        <f>F47/E47*100</f>
        <v>90.632798170172464</v>
      </c>
    </row>
    <row r="48" spans="1:8" ht="13.5" customHeight="1" x14ac:dyDescent="0.2">
      <c r="A48" s="88">
        <v>311</v>
      </c>
      <c r="B48" s="88" t="s">
        <v>82</v>
      </c>
      <c r="C48" s="80">
        <f>SUM(C49:C50)</f>
        <v>20426126.150000002</v>
      </c>
      <c r="D48" s="80"/>
      <c r="E48" s="80"/>
      <c r="F48" s="80">
        <f>SUM(F49:F50)</f>
        <v>18856079.890000001</v>
      </c>
      <c r="G48" s="80">
        <f t="shared" ref="G48:G55" si="17">F48/C48*100</f>
        <v>92.313538805790628</v>
      </c>
      <c r="H48" s="80"/>
    </row>
    <row r="49" spans="1:8" s="3" customFormat="1" ht="13.5" customHeight="1" x14ac:dyDescent="0.2">
      <c r="A49" s="87">
        <v>3111</v>
      </c>
      <c r="B49" s="87" t="s">
        <v>83</v>
      </c>
      <c r="C49" s="84">
        <v>19330227.600000001</v>
      </c>
      <c r="D49" s="84"/>
      <c r="E49" s="84"/>
      <c r="F49" s="84">
        <v>18856079.890000001</v>
      </c>
      <c r="G49" s="84">
        <f t="shared" si="17"/>
        <v>97.547117810449365</v>
      </c>
      <c r="H49" s="84"/>
    </row>
    <row r="50" spans="1:8" s="3" customFormat="1" ht="13.5" customHeight="1" x14ac:dyDescent="0.2">
      <c r="A50" s="87">
        <v>3112</v>
      </c>
      <c r="B50" s="87" t="s">
        <v>84</v>
      </c>
      <c r="C50" s="84">
        <v>1095898.55</v>
      </c>
      <c r="D50" s="84"/>
      <c r="E50" s="84"/>
      <c r="F50" s="84"/>
      <c r="G50" s="84">
        <f t="shared" si="17"/>
        <v>0</v>
      </c>
      <c r="H50" s="84"/>
    </row>
    <row r="51" spans="1:8" s="94" customFormat="1" ht="13.5" customHeight="1" x14ac:dyDescent="0.2">
      <c r="A51" s="88">
        <v>312</v>
      </c>
      <c r="B51" s="88" t="s">
        <v>85</v>
      </c>
      <c r="C51" s="80">
        <f>C52</f>
        <v>791154.04</v>
      </c>
      <c r="D51" s="80"/>
      <c r="E51" s="80"/>
      <c r="F51" s="80">
        <f t="shared" ref="F51" si="18">F52</f>
        <v>1937765.3</v>
      </c>
      <c r="G51" s="80">
        <f t="shared" si="17"/>
        <v>244.92895214186103</v>
      </c>
      <c r="H51" s="80"/>
    </row>
    <row r="52" spans="1:8" s="3" customFormat="1" ht="13.5" customHeight="1" x14ac:dyDescent="0.2">
      <c r="A52" s="87">
        <v>3121</v>
      </c>
      <c r="B52" s="87" t="s">
        <v>85</v>
      </c>
      <c r="C52" s="84">
        <v>791154.04</v>
      </c>
      <c r="D52" s="84"/>
      <c r="E52" s="84"/>
      <c r="F52" s="84">
        <v>1937765.3</v>
      </c>
      <c r="G52" s="84">
        <f t="shared" si="17"/>
        <v>244.92895214186103</v>
      </c>
      <c r="H52" s="84"/>
    </row>
    <row r="53" spans="1:8" s="94" customFormat="1" ht="13.5" customHeight="1" x14ac:dyDescent="0.2">
      <c r="A53" s="88">
        <v>313</v>
      </c>
      <c r="B53" s="88" t="s">
        <v>86</v>
      </c>
      <c r="C53" s="80">
        <f>SUM(C54:C55)</f>
        <v>3161043.96</v>
      </c>
      <c r="D53" s="80"/>
      <c r="E53" s="80"/>
      <c r="F53" s="80">
        <f t="shared" ref="F53" si="19">SUM(F54:F55)</f>
        <v>3111297.61</v>
      </c>
      <c r="G53" s="80">
        <f t="shared" si="17"/>
        <v>98.426268326872616</v>
      </c>
      <c r="H53" s="80"/>
    </row>
    <row r="54" spans="1:8" s="3" customFormat="1" ht="25.5" x14ac:dyDescent="0.2">
      <c r="A54" s="87">
        <v>3131</v>
      </c>
      <c r="B54" s="87" t="s">
        <v>168</v>
      </c>
      <c r="C54" s="84">
        <v>26648.84</v>
      </c>
      <c r="D54" s="84"/>
      <c r="E54" s="84"/>
      <c r="F54" s="84">
        <v>24560.07</v>
      </c>
      <c r="G54" s="84">
        <f t="shared" si="17"/>
        <v>92.161872711907904</v>
      </c>
      <c r="H54" s="84"/>
    </row>
    <row r="55" spans="1:8" s="3" customFormat="1" ht="13.5" customHeight="1" x14ac:dyDescent="0.2">
      <c r="A55" s="87">
        <v>3132</v>
      </c>
      <c r="B55" s="87" t="s">
        <v>87</v>
      </c>
      <c r="C55" s="84">
        <v>3134395.12</v>
      </c>
      <c r="D55" s="84"/>
      <c r="E55" s="84"/>
      <c r="F55" s="84">
        <v>3086737.54</v>
      </c>
      <c r="G55" s="84">
        <f t="shared" si="17"/>
        <v>98.479528643472364</v>
      </c>
      <c r="H55" s="84"/>
    </row>
    <row r="56" spans="1:8" s="3" customFormat="1" ht="13.5" customHeight="1" x14ac:dyDescent="0.2">
      <c r="A56" s="78">
        <v>32</v>
      </c>
      <c r="B56" s="78" t="s">
        <v>88</v>
      </c>
      <c r="C56" s="80">
        <f>C57+C62+C69+C79+C81</f>
        <v>19662478.07</v>
      </c>
      <c r="D56" s="80">
        <v>22319542</v>
      </c>
      <c r="E56" s="80">
        <v>22319542</v>
      </c>
      <c r="F56" s="80">
        <f t="shared" ref="F56" si="20">F57+F62+F69+F79+F81</f>
        <v>16713533.630000001</v>
      </c>
      <c r="G56" s="80">
        <f>F56/C56*100</f>
        <v>85.002173024674093</v>
      </c>
      <c r="H56" s="80">
        <f>F56/E56*100</f>
        <v>74.882959650336915</v>
      </c>
    </row>
    <row r="57" spans="1:8" s="3" customFormat="1" ht="13.5" customHeight="1" x14ac:dyDescent="0.2">
      <c r="A57" s="88">
        <v>321</v>
      </c>
      <c r="B57" s="88" t="s">
        <v>89</v>
      </c>
      <c r="C57" s="80">
        <f>SUM(C58:C61)</f>
        <v>581486.97</v>
      </c>
      <c r="D57" s="80"/>
      <c r="E57" s="80"/>
      <c r="F57" s="80">
        <f>SUM(F58:F61)</f>
        <v>583132.09000000008</v>
      </c>
      <c r="G57" s="80">
        <f t="shared" ref="G57:G119" si="21">F57/C57*100</f>
        <v>100.28291605571147</v>
      </c>
      <c r="H57" s="80"/>
    </row>
    <row r="58" spans="1:8" s="3" customFormat="1" ht="13.5" customHeight="1" x14ac:dyDescent="0.2">
      <c r="A58" s="87">
        <v>3211</v>
      </c>
      <c r="B58" s="87" t="s">
        <v>90</v>
      </c>
      <c r="C58" s="84">
        <v>145167.63</v>
      </c>
      <c r="D58" s="84"/>
      <c r="E58" s="84"/>
      <c r="F58" s="84">
        <v>108027.14</v>
      </c>
      <c r="G58" s="84">
        <f t="shared" si="21"/>
        <v>74.415446473845435</v>
      </c>
      <c r="H58" s="84"/>
    </row>
    <row r="59" spans="1:8" s="3" customFormat="1" ht="13.5" customHeight="1" x14ac:dyDescent="0.2">
      <c r="A59" s="95">
        <v>3212</v>
      </c>
      <c r="B59" s="95" t="s">
        <v>91</v>
      </c>
      <c r="C59" s="84">
        <v>309952.06</v>
      </c>
      <c r="D59" s="84"/>
      <c r="E59" s="84"/>
      <c r="F59" s="84">
        <v>334440.56</v>
      </c>
      <c r="G59" s="84">
        <f t="shared" si="21"/>
        <v>107.90073793992529</v>
      </c>
      <c r="H59" s="84"/>
    </row>
    <row r="60" spans="1:8" s="3" customFormat="1" ht="13.5" customHeight="1" x14ac:dyDescent="0.2">
      <c r="A60" s="87">
        <v>3213</v>
      </c>
      <c r="B60" s="87" t="s">
        <v>92</v>
      </c>
      <c r="C60" s="84">
        <v>126367.28</v>
      </c>
      <c r="D60" s="84"/>
      <c r="E60" s="84"/>
      <c r="F60" s="84">
        <v>140392.39000000001</v>
      </c>
      <c r="G60" s="84">
        <f t="shared" si="21"/>
        <v>111.09868788819387</v>
      </c>
      <c r="H60" s="84"/>
    </row>
    <row r="61" spans="1:8" s="3" customFormat="1" ht="13.5" customHeight="1" x14ac:dyDescent="0.2">
      <c r="A61" s="87">
        <v>3214</v>
      </c>
      <c r="B61" s="87" t="s">
        <v>93</v>
      </c>
      <c r="C61" s="84"/>
      <c r="D61" s="84"/>
      <c r="E61" s="84"/>
      <c r="F61" s="84">
        <v>272</v>
      </c>
      <c r="G61" s="84"/>
      <c r="H61" s="84"/>
    </row>
    <row r="62" spans="1:8" s="94" customFormat="1" ht="13.5" customHeight="1" x14ac:dyDescent="0.2">
      <c r="A62" s="88">
        <v>322</v>
      </c>
      <c r="B62" s="88" t="s">
        <v>94</v>
      </c>
      <c r="C62" s="80">
        <f>SUM(C63:C68)</f>
        <v>10015369.709999999</v>
      </c>
      <c r="D62" s="80"/>
      <c r="E62" s="80"/>
      <c r="F62" s="80">
        <f t="shared" ref="F62" si="22">SUM(F63:F68)</f>
        <v>9082622.2599999998</v>
      </c>
      <c r="G62" s="80">
        <f t="shared" si="21"/>
        <v>90.686839557518454</v>
      </c>
      <c r="H62" s="80"/>
    </row>
    <row r="63" spans="1:8" s="3" customFormat="1" ht="13.5" customHeight="1" x14ac:dyDescent="0.2">
      <c r="A63" s="87">
        <v>3221</v>
      </c>
      <c r="B63" s="87" t="s">
        <v>95</v>
      </c>
      <c r="C63" s="84">
        <v>723984.96</v>
      </c>
      <c r="D63" s="84"/>
      <c r="E63" s="84"/>
      <c r="F63" s="84">
        <v>682801.66</v>
      </c>
      <c r="G63" s="84">
        <f t="shared" si="21"/>
        <v>94.311580726759857</v>
      </c>
      <c r="H63" s="84"/>
    </row>
    <row r="64" spans="1:8" s="3" customFormat="1" ht="13.5" customHeight="1" x14ac:dyDescent="0.2">
      <c r="A64" s="87">
        <v>3222</v>
      </c>
      <c r="B64" s="87" t="s">
        <v>96</v>
      </c>
      <c r="C64" s="84">
        <v>6180470.9800000004</v>
      </c>
      <c r="D64" s="84"/>
      <c r="E64" s="84"/>
      <c r="F64" s="84">
        <v>5889521.04</v>
      </c>
      <c r="G64" s="84">
        <f t="shared" si="21"/>
        <v>95.292430933799153</v>
      </c>
      <c r="H64" s="84"/>
    </row>
    <row r="65" spans="1:8" s="3" customFormat="1" ht="13.5" customHeight="1" x14ac:dyDescent="0.2">
      <c r="A65" s="87">
        <v>3223</v>
      </c>
      <c r="B65" s="87" t="s">
        <v>97</v>
      </c>
      <c r="C65" s="84">
        <v>2164287.37</v>
      </c>
      <c r="D65" s="84"/>
      <c r="E65" s="84"/>
      <c r="F65" s="84">
        <v>1839352.48</v>
      </c>
      <c r="G65" s="84">
        <f t="shared" si="21"/>
        <v>84.986518218234579</v>
      </c>
      <c r="H65" s="84"/>
    </row>
    <row r="66" spans="1:8" s="3" customFormat="1" ht="13.5" customHeight="1" x14ac:dyDescent="0.2">
      <c r="A66" s="95">
        <v>3224</v>
      </c>
      <c r="B66" s="95" t="s">
        <v>98</v>
      </c>
      <c r="C66" s="84">
        <v>450206.54</v>
      </c>
      <c r="D66" s="84"/>
      <c r="E66" s="84"/>
      <c r="F66" s="84">
        <v>436051.02</v>
      </c>
      <c r="G66" s="84">
        <f t="shared" si="21"/>
        <v>96.855772019660137</v>
      </c>
      <c r="H66" s="84"/>
    </row>
    <row r="67" spans="1:8" s="3" customFormat="1" ht="13.5" customHeight="1" x14ac:dyDescent="0.2">
      <c r="A67" s="87">
        <v>3225</v>
      </c>
      <c r="B67" s="87" t="s">
        <v>169</v>
      </c>
      <c r="C67" s="84">
        <v>174251.58</v>
      </c>
      <c r="D67" s="84"/>
      <c r="E67" s="84"/>
      <c r="F67" s="84">
        <v>153003.9</v>
      </c>
      <c r="G67" s="84">
        <f t="shared" si="21"/>
        <v>87.806320034515622</v>
      </c>
      <c r="H67" s="84"/>
    </row>
    <row r="68" spans="1:8" s="3" customFormat="1" ht="13.5" customHeight="1" x14ac:dyDescent="0.2">
      <c r="A68" s="87">
        <v>3227</v>
      </c>
      <c r="B68" s="87" t="s">
        <v>99</v>
      </c>
      <c r="C68" s="84">
        <v>322168.28000000003</v>
      </c>
      <c r="D68" s="84"/>
      <c r="E68" s="84"/>
      <c r="F68" s="84">
        <v>81892.160000000003</v>
      </c>
      <c r="G68" s="84">
        <f t="shared" si="21"/>
        <v>25.419063602413001</v>
      </c>
      <c r="H68" s="84"/>
    </row>
    <row r="69" spans="1:8" s="94" customFormat="1" ht="13.5" customHeight="1" x14ac:dyDescent="0.2">
      <c r="A69" s="88">
        <v>323</v>
      </c>
      <c r="B69" s="88" t="s">
        <v>100</v>
      </c>
      <c r="C69" s="80">
        <f>SUM(C70:C78)</f>
        <v>5525672.6399999997</v>
      </c>
      <c r="D69" s="80"/>
      <c r="E69" s="80"/>
      <c r="F69" s="80">
        <f t="shared" ref="F69" si="23">SUM(F70:F78)</f>
        <v>4246292.8800000008</v>
      </c>
      <c r="G69" s="80">
        <f t="shared" si="21"/>
        <v>76.846624051909103</v>
      </c>
      <c r="H69" s="80"/>
    </row>
    <row r="70" spans="1:8" s="3" customFormat="1" ht="13.5" customHeight="1" x14ac:dyDescent="0.2">
      <c r="A70" s="87">
        <v>3231</v>
      </c>
      <c r="B70" s="87" t="s">
        <v>170</v>
      </c>
      <c r="C70" s="84">
        <v>114309.02</v>
      </c>
      <c r="D70" s="84"/>
      <c r="E70" s="84"/>
      <c r="F70" s="84">
        <v>113826.12</v>
      </c>
      <c r="G70" s="84">
        <f t="shared" si="21"/>
        <v>99.577548648391868</v>
      </c>
      <c r="H70" s="84"/>
    </row>
    <row r="71" spans="1:8" s="3" customFormat="1" ht="13.5" customHeight="1" x14ac:dyDescent="0.2">
      <c r="A71" s="87">
        <v>3232</v>
      </c>
      <c r="B71" s="87" t="s">
        <v>101</v>
      </c>
      <c r="C71" s="84">
        <v>2991594.88</v>
      </c>
      <c r="D71" s="84"/>
      <c r="E71" s="84"/>
      <c r="F71" s="84">
        <v>1513035.74</v>
      </c>
      <c r="G71" s="84">
        <f t="shared" si="21"/>
        <v>50.576224411775975</v>
      </c>
      <c r="H71" s="84"/>
    </row>
    <row r="72" spans="1:8" s="3" customFormat="1" ht="13.5" customHeight="1" x14ac:dyDescent="0.2">
      <c r="A72" s="87">
        <v>3233</v>
      </c>
      <c r="B72" s="87" t="s">
        <v>102</v>
      </c>
      <c r="C72" s="84">
        <v>277728.43</v>
      </c>
      <c r="D72" s="84"/>
      <c r="E72" s="84"/>
      <c r="F72" s="84">
        <v>299993.83</v>
      </c>
      <c r="G72" s="84">
        <f t="shared" si="21"/>
        <v>108.01696823044009</v>
      </c>
      <c r="H72" s="84"/>
    </row>
    <row r="73" spans="1:8" s="3" customFormat="1" ht="13.5" customHeight="1" x14ac:dyDescent="0.2">
      <c r="A73" s="87">
        <v>3234</v>
      </c>
      <c r="B73" s="87" t="s">
        <v>103</v>
      </c>
      <c r="C73" s="84">
        <v>402416.54</v>
      </c>
      <c r="D73" s="84"/>
      <c r="E73" s="84"/>
      <c r="F73" s="84">
        <v>473301.5</v>
      </c>
      <c r="G73" s="84">
        <f t="shared" si="21"/>
        <v>117.61482269093612</v>
      </c>
      <c r="H73" s="84"/>
    </row>
    <row r="74" spans="1:8" s="3" customFormat="1" ht="13.5" customHeight="1" x14ac:dyDescent="0.2">
      <c r="A74" s="87">
        <v>3235</v>
      </c>
      <c r="B74" s="87" t="s">
        <v>104</v>
      </c>
      <c r="C74" s="84">
        <v>104385.01</v>
      </c>
      <c r="D74" s="84"/>
      <c r="E74" s="84"/>
      <c r="F74" s="84">
        <v>153308.14000000001</v>
      </c>
      <c r="G74" s="84">
        <f t="shared" si="21"/>
        <v>146.86796504593909</v>
      </c>
      <c r="H74" s="84"/>
    </row>
    <row r="75" spans="1:8" s="3" customFormat="1" ht="13.5" customHeight="1" x14ac:dyDescent="0.2">
      <c r="A75" s="87">
        <v>3236</v>
      </c>
      <c r="B75" s="87" t="s">
        <v>105</v>
      </c>
      <c r="C75" s="84">
        <v>51103.88</v>
      </c>
      <c r="D75" s="84"/>
      <c r="E75" s="84"/>
      <c r="F75" s="84">
        <v>46869.87</v>
      </c>
      <c r="G75" s="84">
        <f t="shared" si="21"/>
        <v>91.714895229090246</v>
      </c>
      <c r="H75" s="84"/>
    </row>
    <row r="76" spans="1:8" s="3" customFormat="1" ht="13.5" customHeight="1" x14ac:dyDescent="0.2">
      <c r="A76" s="87">
        <v>3237</v>
      </c>
      <c r="B76" s="87" t="s">
        <v>106</v>
      </c>
      <c r="C76" s="84">
        <v>1037728.85</v>
      </c>
      <c r="D76" s="84"/>
      <c r="E76" s="84"/>
      <c r="F76" s="84">
        <v>831118.54</v>
      </c>
      <c r="G76" s="84">
        <f t="shared" si="21"/>
        <v>80.090144935259346</v>
      </c>
      <c r="H76" s="84"/>
    </row>
    <row r="77" spans="1:8" s="3" customFormat="1" ht="13.5" customHeight="1" x14ac:dyDescent="0.2">
      <c r="A77" s="87">
        <v>3238</v>
      </c>
      <c r="B77" s="87" t="s">
        <v>107</v>
      </c>
      <c r="C77" s="84">
        <v>161393.60999999999</v>
      </c>
      <c r="D77" s="84"/>
      <c r="E77" s="84"/>
      <c r="F77" s="84">
        <v>240801.87</v>
      </c>
      <c r="G77" s="84">
        <f t="shared" si="21"/>
        <v>149.20161337242536</v>
      </c>
      <c r="H77" s="84"/>
    </row>
    <row r="78" spans="1:8" s="3" customFormat="1" ht="13.5" customHeight="1" x14ac:dyDescent="0.2">
      <c r="A78" s="87">
        <v>3239</v>
      </c>
      <c r="B78" s="87" t="s">
        <v>108</v>
      </c>
      <c r="C78" s="84">
        <v>385012.42</v>
      </c>
      <c r="D78" s="84"/>
      <c r="E78" s="84"/>
      <c r="F78" s="84">
        <v>574037.27</v>
      </c>
      <c r="G78" s="84">
        <f t="shared" si="21"/>
        <v>149.09577981925884</v>
      </c>
      <c r="H78" s="84"/>
    </row>
    <row r="79" spans="1:8" s="94" customFormat="1" ht="13.5" customHeight="1" x14ac:dyDescent="0.2">
      <c r="A79" s="88">
        <v>324</v>
      </c>
      <c r="B79" s="88" t="s">
        <v>109</v>
      </c>
      <c r="C79" s="80">
        <f t="shared" ref="C79" si="24">C80</f>
        <v>25146.23</v>
      </c>
      <c r="D79" s="80"/>
      <c r="E79" s="80"/>
      <c r="F79" s="80">
        <f t="shared" ref="F79" si="25">F80</f>
        <v>33198.629999999997</v>
      </c>
      <c r="G79" s="80">
        <f t="shared" si="21"/>
        <v>132.02229519096898</v>
      </c>
      <c r="H79" s="80"/>
    </row>
    <row r="80" spans="1:8" s="3" customFormat="1" ht="13.5" customHeight="1" x14ac:dyDescent="0.2">
      <c r="A80" s="87">
        <v>3241</v>
      </c>
      <c r="B80" s="87" t="s">
        <v>109</v>
      </c>
      <c r="C80" s="84">
        <v>25146.23</v>
      </c>
      <c r="D80" s="96"/>
      <c r="E80" s="96"/>
      <c r="F80" s="84">
        <v>33198.629999999997</v>
      </c>
      <c r="G80" s="84">
        <f t="shared" si="21"/>
        <v>132.02229519096898</v>
      </c>
      <c r="H80" s="84"/>
    </row>
    <row r="81" spans="1:8" s="94" customFormat="1" ht="13.5" customHeight="1" x14ac:dyDescent="0.2">
      <c r="A81" s="88">
        <v>329</v>
      </c>
      <c r="B81" s="88" t="s">
        <v>110</v>
      </c>
      <c r="C81" s="80">
        <f>SUM(C82:C88)</f>
        <v>3514802.52</v>
      </c>
      <c r="D81" s="80"/>
      <c r="E81" s="80"/>
      <c r="F81" s="80">
        <f t="shared" ref="F81" si="26">SUM(F82:F88)</f>
        <v>2768287.77</v>
      </c>
      <c r="G81" s="80">
        <f t="shared" si="21"/>
        <v>78.76083376655825</v>
      </c>
      <c r="H81" s="80"/>
    </row>
    <row r="82" spans="1:8" s="3" customFormat="1" ht="25.5" x14ac:dyDescent="0.2">
      <c r="A82" s="87">
        <v>3291</v>
      </c>
      <c r="B82" s="87" t="s">
        <v>111</v>
      </c>
      <c r="C82" s="84">
        <v>14732.32</v>
      </c>
      <c r="D82" s="84"/>
      <c r="E82" s="84"/>
      <c r="F82" s="84">
        <v>17524.46</v>
      </c>
      <c r="G82" s="84">
        <f t="shared" si="21"/>
        <v>118.95247998957394</v>
      </c>
      <c r="H82" s="84"/>
    </row>
    <row r="83" spans="1:8" s="3" customFormat="1" ht="13.5" customHeight="1" x14ac:dyDescent="0.2">
      <c r="A83" s="87">
        <v>3292</v>
      </c>
      <c r="B83" s="87" t="s">
        <v>112</v>
      </c>
      <c r="C83" s="84">
        <v>123414.97</v>
      </c>
      <c r="D83" s="84"/>
      <c r="E83" s="84"/>
      <c r="F83" s="84">
        <v>103139.36</v>
      </c>
      <c r="G83" s="84">
        <f t="shared" si="21"/>
        <v>83.571190755870219</v>
      </c>
      <c r="H83" s="84"/>
    </row>
    <row r="84" spans="1:8" s="3" customFormat="1" ht="13.5" customHeight="1" x14ac:dyDescent="0.2">
      <c r="A84" s="87">
        <v>3293</v>
      </c>
      <c r="B84" s="87" t="s">
        <v>113</v>
      </c>
      <c r="C84" s="84">
        <v>2602.71</v>
      </c>
      <c r="D84" s="84"/>
      <c r="E84" s="84"/>
      <c r="F84" s="84">
        <v>4311.71</v>
      </c>
      <c r="G84" s="84">
        <f t="shared" si="21"/>
        <v>165.66232888028247</v>
      </c>
      <c r="H84" s="84"/>
    </row>
    <row r="85" spans="1:8" s="3" customFormat="1" ht="13.5" customHeight="1" x14ac:dyDescent="0.2">
      <c r="A85" s="87">
        <v>3294</v>
      </c>
      <c r="B85" s="87" t="s">
        <v>114</v>
      </c>
      <c r="C85" s="84">
        <v>5960</v>
      </c>
      <c r="D85" s="84"/>
      <c r="E85" s="84"/>
      <c r="F85" s="84">
        <v>8224.09</v>
      </c>
      <c r="G85" s="84">
        <f t="shared" si="21"/>
        <v>137.98808724832213</v>
      </c>
      <c r="H85" s="84"/>
    </row>
    <row r="86" spans="1:8" s="3" customFormat="1" ht="13.5" customHeight="1" x14ac:dyDescent="0.2">
      <c r="A86" s="87">
        <v>3295</v>
      </c>
      <c r="B86" s="87" t="s">
        <v>115</v>
      </c>
      <c r="C86" s="84">
        <v>974846.82</v>
      </c>
      <c r="D86" s="84"/>
      <c r="E86" s="84"/>
      <c r="F86" s="84">
        <v>1295549.1599999999</v>
      </c>
      <c r="G86" s="84">
        <f t="shared" si="21"/>
        <v>132.8977161765784</v>
      </c>
      <c r="H86" s="84"/>
    </row>
    <row r="87" spans="1:8" s="3" customFormat="1" ht="13.5" customHeight="1" x14ac:dyDescent="0.2">
      <c r="A87" s="87">
        <v>3296</v>
      </c>
      <c r="B87" s="87" t="s">
        <v>116</v>
      </c>
      <c r="C87" s="84"/>
      <c r="D87" s="84"/>
      <c r="E87" s="84"/>
      <c r="F87" s="84">
        <v>189.8</v>
      </c>
      <c r="G87" s="84"/>
      <c r="H87" s="84"/>
    </row>
    <row r="88" spans="1:8" s="3" customFormat="1" ht="13.5" customHeight="1" x14ac:dyDescent="0.2">
      <c r="A88" s="87">
        <v>3299</v>
      </c>
      <c r="B88" s="87" t="s">
        <v>110</v>
      </c>
      <c r="C88" s="84">
        <v>2393245.7000000002</v>
      </c>
      <c r="D88" s="84"/>
      <c r="E88" s="84"/>
      <c r="F88" s="84">
        <v>1339349.19</v>
      </c>
      <c r="G88" s="84">
        <f t="shared" si="21"/>
        <v>55.963714465255279</v>
      </c>
      <c r="H88" s="84"/>
    </row>
    <row r="89" spans="1:8" s="3" customFormat="1" ht="13.5" customHeight="1" x14ac:dyDescent="0.2">
      <c r="A89" s="78">
        <v>34</v>
      </c>
      <c r="B89" s="78" t="s">
        <v>117</v>
      </c>
      <c r="C89" s="80">
        <f t="shared" ref="C89" si="27">C90</f>
        <v>90253.88</v>
      </c>
      <c r="D89" s="80">
        <v>74200</v>
      </c>
      <c r="E89" s="80">
        <v>74200</v>
      </c>
      <c r="F89" s="80">
        <f t="shared" ref="F89" si="28">F90</f>
        <v>70665.899999999994</v>
      </c>
      <c r="G89" s="80">
        <f t="shared" si="21"/>
        <v>78.296800093248052</v>
      </c>
      <c r="H89" s="80">
        <f>F89/E89*100</f>
        <v>95.237061994609149</v>
      </c>
    </row>
    <row r="90" spans="1:8" s="3" customFormat="1" ht="13.5" customHeight="1" x14ac:dyDescent="0.2">
      <c r="A90" s="88">
        <v>343</v>
      </c>
      <c r="B90" s="88" t="s">
        <v>118</v>
      </c>
      <c r="C90" s="80">
        <f>SUM(C91:C94)</f>
        <v>90253.88</v>
      </c>
      <c r="D90" s="80"/>
      <c r="E90" s="80"/>
      <c r="F90" s="80">
        <f t="shared" ref="F90" si="29">SUM(F91:F94)</f>
        <v>70665.899999999994</v>
      </c>
      <c r="G90" s="80">
        <f t="shared" si="21"/>
        <v>78.296800093248052</v>
      </c>
      <c r="H90" s="80"/>
    </row>
    <row r="91" spans="1:8" s="3" customFormat="1" ht="13.5" customHeight="1" x14ac:dyDescent="0.2">
      <c r="A91" s="87">
        <v>3431</v>
      </c>
      <c r="B91" s="87" t="s">
        <v>119</v>
      </c>
      <c r="C91" s="84">
        <v>56665.96</v>
      </c>
      <c r="D91" s="84"/>
      <c r="E91" s="84"/>
      <c r="F91" s="84">
        <v>69024.179999999993</v>
      </c>
      <c r="G91" s="84">
        <f t="shared" si="21"/>
        <v>121.80889549916738</v>
      </c>
      <c r="H91" s="84"/>
    </row>
    <row r="92" spans="1:8" s="3" customFormat="1" ht="25.5" x14ac:dyDescent="0.2">
      <c r="A92" s="87">
        <v>3432</v>
      </c>
      <c r="B92" s="87" t="s">
        <v>120</v>
      </c>
      <c r="C92" s="84"/>
      <c r="D92" s="84"/>
      <c r="E92" s="84"/>
      <c r="F92" s="84">
        <v>214.57</v>
      </c>
      <c r="G92" s="84"/>
      <c r="H92" s="84"/>
    </row>
    <row r="93" spans="1:8" s="3" customFormat="1" ht="13.5" customHeight="1" x14ac:dyDescent="0.2">
      <c r="A93" s="87">
        <v>3433</v>
      </c>
      <c r="B93" s="87" t="s">
        <v>121</v>
      </c>
      <c r="C93" s="84">
        <v>33587.919999999998</v>
      </c>
      <c r="D93" s="84"/>
      <c r="E93" s="84"/>
      <c r="F93" s="84">
        <v>1427.15</v>
      </c>
      <c r="G93" s="84">
        <f t="shared" si="21"/>
        <v>4.2489978539903639</v>
      </c>
      <c r="H93" s="84"/>
    </row>
    <row r="94" spans="1:8" s="3" customFormat="1" ht="13.5" customHeight="1" x14ac:dyDescent="0.2">
      <c r="A94" s="87">
        <v>3434</v>
      </c>
      <c r="B94" s="87" t="s">
        <v>122</v>
      </c>
      <c r="C94" s="96"/>
      <c r="D94" s="84"/>
      <c r="E94" s="84"/>
      <c r="F94" s="96"/>
      <c r="G94" s="84"/>
      <c r="H94" s="84"/>
    </row>
    <row r="95" spans="1:8" s="3" customFormat="1" ht="13.5" customHeight="1" x14ac:dyDescent="0.2">
      <c r="A95" s="78">
        <v>35</v>
      </c>
      <c r="B95" s="78" t="s">
        <v>123</v>
      </c>
      <c r="C95" s="80">
        <f t="shared" ref="C95:C96" si="30">C96</f>
        <v>77257.23</v>
      </c>
      <c r="D95" s="80">
        <v>52608</v>
      </c>
      <c r="E95" s="80">
        <v>52608</v>
      </c>
      <c r="F95" s="80">
        <f t="shared" ref="F95:F96" si="31">F96</f>
        <v>52604.65</v>
      </c>
      <c r="G95" s="80">
        <f t="shared" si="21"/>
        <v>68.09026158457921</v>
      </c>
      <c r="H95" s="80">
        <f>F95/E95*100</f>
        <v>99.99363214720195</v>
      </c>
    </row>
    <row r="96" spans="1:8" s="3" customFormat="1" ht="25.5" x14ac:dyDescent="0.2">
      <c r="A96" s="88">
        <v>351</v>
      </c>
      <c r="B96" s="88" t="s">
        <v>171</v>
      </c>
      <c r="C96" s="80">
        <f t="shared" si="30"/>
        <v>77257.23</v>
      </c>
      <c r="D96" s="80"/>
      <c r="E96" s="80"/>
      <c r="F96" s="80">
        <f t="shared" si="31"/>
        <v>52604.65</v>
      </c>
      <c r="G96" s="80">
        <f t="shared" si="21"/>
        <v>68.09026158457921</v>
      </c>
      <c r="H96" s="80"/>
    </row>
    <row r="97" spans="1:8" s="3" customFormat="1" ht="13.5" customHeight="1" x14ac:dyDescent="0.2">
      <c r="A97" s="87">
        <v>3512</v>
      </c>
      <c r="B97" s="87" t="s">
        <v>124</v>
      </c>
      <c r="C97" s="84">
        <v>77257.23</v>
      </c>
      <c r="D97" s="84"/>
      <c r="E97" s="84"/>
      <c r="F97" s="84">
        <v>52604.65</v>
      </c>
      <c r="G97" s="84">
        <f t="shared" si="21"/>
        <v>68.09026158457921</v>
      </c>
      <c r="H97" s="84"/>
    </row>
    <row r="98" spans="1:8" s="3" customFormat="1" ht="13.5" customHeight="1" x14ac:dyDescent="0.2">
      <c r="A98" s="97">
        <v>36</v>
      </c>
      <c r="B98" s="97" t="s">
        <v>125</v>
      </c>
      <c r="C98" s="80">
        <f>C99+C101+C104</f>
        <v>2830117.2199999997</v>
      </c>
      <c r="D98" s="80">
        <v>3054270</v>
      </c>
      <c r="E98" s="80">
        <v>3054270</v>
      </c>
      <c r="F98" s="80">
        <f>F99+F101+F104</f>
        <v>1563142.06</v>
      </c>
      <c r="G98" s="80">
        <f t="shared" si="21"/>
        <v>55.232414012872589</v>
      </c>
      <c r="H98" s="80">
        <f>F98/E98*100</f>
        <v>51.17890887184172</v>
      </c>
    </row>
    <row r="99" spans="1:8" s="3" customFormat="1" ht="25.5" x14ac:dyDescent="0.2">
      <c r="A99" s="98">
        <v>363</v>
      </c>
      <c r="B99" s="88" t="s">
        <v>172</v>
      </c>
      <c r="C99" s="80">
        <f>C100</f>
        <v>1840231.92</v>
      </c>
      <c r="D99" s="80"/>
      <c r="E99" s="80"/>
      <c r="F99" s="80">
        <f t="shared" ref="F99" si="32">F100</f>
        <v>615181.62</v>
      </c>
      <c r="G99" s="80">
        <f t="shared" si="21"/>
        <v>33.429570116357944</v>
      </c>
      <c r="H99" s="80"/>
    </row>
    <row r="100" spans="1:8" s="3" customFormat="1" ht="25.5" x14ac:dyDescent="0.2">
      <c r="A100" s="87">
        <v>3631</v>
      </c>
      <c r="B100" s="87" t="s">
        <v>173</v>
      </c>
      <c r="C100" s="84">
        <v>1840231.92</v>
      </c>
      <c r="D100" s="96"/>
      <c r="E100" s="96"/>
      <c r="F100" s="84">
        <v>615181.62</v>
      </c>
      <c r="G100" s="84">
        <f t="shared" si="21"/>
        <v>33.429570116357944</v>
      </c>
      <c r="H100" s="84"/>
    </row>
    <row r="101" spans="1:8" s="94" customFormat="1" ht="12.75" x14ac:dyDescent="0.2">
      <c r="A101" s="88">
        <v>366</v>
      </c>
      <c r="B101" s="88" t="s">
        <v>126</v>
      </c>
      <c r="C101" s="80">
        <f>SUM(C102:C103)</f>
        <v>13051.08</v>
      </c>
      <c r="D101" s="80"/>
      <c r="E101" s="80"/>
      <c r="F101" s="80">
        <f>SUM(F102:F103)</f>
        <v>8900</v>
      </c>
      <c r="G101" s="80">
        <f t="shared" si="21"/>
        <v>68.193590109017805</v>
      </c>
      <c r="H101" s="80"/>
    </row>
    <row r="102" spans="1:8" s="3" customFormat="1" ht="12.75" x14ac:dyDescent="0.2">
      <c r="A102" s="95">
        <v>3661</v>
      </c>
      <c r="B102" s="95" t="s">
        <v>127</v>
      </c>
      <c r="C102" s="84">
        <v>13051.08</v>
      </c>
      <c r="D102" s="96"/>
      <c r="E102" s="96"/>
      <c r="F102" s="84">
        <v>8900</v>
      </c>
      <c r="G102" s="84">
        <f t="shared" si="21"/>
        <v>68.193590109017805</v>
      </c>
      <c r="H102" s="84"/>
    </row>
    <row r="103" spans="1:8" s="3" customFormat="1" ht="12.75" x14ac:dyDescent="0.2">
      <c r="A103" s="95">
        <v>3662</v>
      </c>
      <c r="B103" s="95" t="s">
        <v>128</v>
      </c>
      <c r="C103" s="84"/>
      <c r="D103" s="96"/>
      <c r="E103" s="96"/>
      <c r="F103" s="84"/>
      <c r="G103" s="84"/>
      <c r="H103" s="84"/>
    </row>
    <row r="104" spans="1:8" s="94" customFormat="1" ht="12.75" x14ac:dyDescent="0.2">
      <c r="A104" s="98">
        <v>369</v>
      </c>
      <c r="B104" s="98" t="s">
        <v>129</v>
      </c>
      <c r="C104" s="80">
        <f>C105</f>
        <v>976834.22</v>
      </c>
      <c r="D104" s="80"/>
      <c r="E104" s="80"/>
      <c r="F104" s="80">
        <f t="shared" ref="F104" si="33">F105</f>
        <v>939060.44</v>
      </c>
      <c r="G104" s="80">
        <f t="shared" si="21"/>
        <v>96.133040875656462</v>
      </c>
      <c r="H104" s="80"/>
    </row>
    <row r="105" spans="1:8" s="3" customFormat="1" ht="12.75" x14ac:dyDescent="0.2">
      <c r="A105" s="95">
        <v>3691</v>
      </c>
      <c r="B105" s="95" t="s">
        <v>130</v>
      </c>
      <c r="C105" s="84">
        <v>976834.22</v>
      </c>
      <c r="D105" s="84"/>
      <c r="E105" s="84"/>
      <c r="F105" s="84">
        <v>939060.44</v>
      </c>
      <c r="G105" s="84">
        <f t="shared" si="21"/>
        <v>96.133040875656462</v>
      </c>
      <c r="H105" s="84"/>
    </row>
    <row r="106" spans="1:8" s="3" customFormat="1" ht="25.5" x14ac:dyDescent="0.2">
      <c r="A106" s="78">
        <v>37</v>
      </c>
      <c r="B106" s="78" t="s">
        <v>131</v>
      </c>
      <c r="C106" s="80">
        <f>C107</f>
        <v>67040</v>
      </c>
      <c r="D106" s="80">
        <v>54000</v>
      </c>
      <c r="E106" s="80">
        <v>54000</v>
      </c>
      <c r="F106" s="80">
        <f t="shared" ref="F106:F107" si="34">F107</f>
        <v>58120</v>
      </c>
      <c r="G106" s="80">
        <f t="shared" si="21"/>
        <v>86.694510739856796</v>
      </c>
      <c r="H106" s="80">
        <f>F106/E106*100</f>
        <v>107.62962962962963</v>
      </c>
    </row>
    <row r="107" spans="1:8" s="3" customFormat="1" ht="12.75" x14ac:dyDescent="0.2">
      <c r="A107" s="98">
        <v>372</v>
      </c>
      <c r="B107" s="98" t="s">
        <v>132</v>
      </c>
      <c r="C107" s="80">
        <f>C108</f>
        <v>67040</v>
      </c>
      <c r="D107" s="80"/>
      <c r="E107" s="80"/>
      <c r="F107" s="80">
        <f t="shared" si="34"/>
        <v>58120</v>
      </c>
      <c r="G107" s="80">
        <f t="shared" si="21"/>
        <v>86.694510739856796</v>
      </c>
      <c r="H107" s="80"/>
    </row>
    <row r="108" spans="1:8" s="3" customFormat="1" ht="13.5" customHeight="1" x14ac:dyDescent="0.2">
      <c r="A108" s="87">
        <v>3721</v>
      </c>
      <c r="B108" s="87" t="s">
        <v>133</v>
      </c>
      <c r="C108" s="84">
        <v>67040</v>
      </c>
      <c r="D108" s="84"/>
      <c r="E108" s="84"/>
      <c r="F108" s="84">
        <v>58120</v>
      </c>
      <c r="G108" s="84">
        <f t="shared" si="21"/>
        <v>86.694510739856796</v>
      </c>
      <c r="H108" s="84"/>
    </row>
    <row r="109" spans="1:8" s="3" customFormat="1" ht="25.5" x14ac:dyDescent="0.2">
      <c r="A109" s="78">
        <v>38</v>
      </c>
      <c r="B109" s="78" t="s">
        <v>174</v>
      </c>
      <c r="C109" s="80">
        <f>C110+C112+C114</f>
        <v>185355.24</v>
      </c>
      <c r="D109" s="80">
        <v>173355</v>
      </c>
      <c r="E109" s="80">
        <v>173355</v>
      </c>
      <c r="F109" s="80">
        <f>F110+F112+F114</f>
        <v>147588.57</v>
      </c>
      <c r="G109" s="80">
        <f t="shared" si="21"/>
        <v>79.624708748455149</v>
      </c>
      <c r="H109" s="80">
        <f>F109/E109*100</f>
        <v>85.136609846846071</v>
      </c>
    </row>
    <row r="110" spans="1:8" s="3" customFormat="1" ht="13.5" customHeight="1" x14ac:dyDescent="0.2">
      <c r="A110" s="88">
        <v>381</v>
      </c>
      <c r="B110" s="88" t="s">
        <v>67</v>
      </c>
      <c r="C110" s="80">
        <f>C111</f>
        <v>131825</v>
      </c>
      <c r="D110" s="80"/>
      <c r="E110" s="80"/>
      <c r="F110" s="80">
        <f t="shared" ref="F110:F112" si="35">F111</f>
        <v>124527.73</v>
      </c>
      <c r="G110" s="80">
        <f t="shared" si="21"/>
        <v>94.464426322776404</v>
      </c>
      <c r="H110" s="80"/>
    </row>
    <row r="111" spans="1:8" s="3" customFormat="1" ht="13.5" customHeight="1" x14ac:dyDescent="0.2">
      <c r="A111" s="87">
        <v>3811</v>
      </c>
      <c r="B111" s="87" t="s">
        <v>134</v>
      </c>
      <c r="C111" s="84">
        <v>131825</v>
      </c>
      <c r="D111" s="84"/>
      <c r="E111" s="84"/>
      <c r="F111" s="84">
        <v>124527.73</v>
      </c>
      <c r="G111" s="84">
        <f t="shared" si="21"/>
        <v>94.464426322776404</v>
      </c>
      <c r="H111" s="84"/>
    </row>
    <row r="112" spans="1:8" s="3" customFormat="1" ht="13.5" hidden="1" customHeight="1" x14ac:dyDescent="0.2">
      <c r="A112" s="88">
        <v>382</v>
      </c>
      <c r="B112" s="88" t="s">
        <v>135</v>
      </c>
      <c r="C112" s="80">
        <f>C113</f>
        <v>0</v>
      </c>
      <c r="D112" s="80"/>
      <c r="E112" s="80"/>
      <c r="F112" s="80">
        <f t="shared" si="35"/>
        <v>0</v>
      </c>
      <c r="G112" s="80"/>
      <c r="H112" s="80"/>
    </row>
    <row r="113" spans="1:8" s="3" customFormat="1" ht="13.5" hidden="1" customHeight="1" x14ac:dyDescent="0.2">
      <c r="A113" s="87">
        <v>3821</v>
      </c>
      <c r="B113" s="87" t="s">
        <v>136</v>
      </c>
      <c r="C113" s="84"/>
      <c r="D113" s="84"/>
      <c r="E113" s="84"/>
      <c r="F113" s="84"/>
      <c r="G113" s="84"/>
      <c r="H113" s="84"/>
    </row>
    <row r="114" spans="1:8" s="94" customFormat="1" ht="13.5" customHeight="1" x14ac:dyDescent="0.2">
      <c r="A114" s="88">
        <v>383</v>
      </c>
      <c r="B114" s="88" t="s">
        <v>137</v>
      </c>
      <c r="C114" s="80">
        <f>SUM(C115:C117)</f>
        <v>53530.240000000005</v>
      </c>
      <c r="D114" s="80"/>
      <c r="E114" s="80"/>
      <c r="F114" s="80">
        <f t="shared" ref="F114" si="36">SUM(F115:F117)</f>
        <v>23060.84</v>
      </c>
      <c r="G114" s="80">
        <f t="shared" si="21"/>
        <v>43.08002355304216</v>
      </c>
      <c r="H114" s="80"/>
    </row>
    <row r="115" spans="1:8" s="3" customFormat="1" ht="13.5" customHeight="1" x14ac:dyDescent="0.2">
      <c r="A115" s="87">
        <v>3831</v>
      </c>
      <c r="B115" s="87" t="s">
        <v>138</v>
      </c>
      <c r="C115" s="84">
        <v>42136.65</v>
      </c>
      <c r="D115" s="84"/>
      <c r="E115" s="84"/>
      <c r="F115" s="84">
        <v>23060.84</v>
      </c>
      <c r="G115" s="84">
        <f t="shared" si="21"/>
        <v>54.728698176053392</v>
      </c>
      <c r="H115" s="84"/>
    </row>
    <row r="116" spans="1:8" s="3" customFormat="1" ht="13.5" hidden="1" customHeight="1" x14ac:dyDescent="0.2">
      <c r="A116" s="87">
        <v>3833</v>
      </c>
      <c r="B116" s="87" t="s">
        <v>139</v>
      </c>
      <c r="C116" s="96"/>
      <c r="D116" s="96"/>
      <c r="E116" s="96"/>
      <c r="F116" s="96"/>
      <c r="G116" s="84"/>
      <c r="H116" s="84"/>
    </row>
    <row r="117" spans="1:8" s="3" customFormat="1" ht="13.5" customHeight="1" x14ac:dyDescent="0.2">
      <c r="A117" s="87">
        <v>3835</v>
      </c>
      <c r="B117" s="87" t="s">
        <v>70</v>
      </c>
      <c r="C117" s="84">
        <v>11393.59</v>
      </c>
      <c r="D117" s="84"/>
      <c r="E117" s="84"/>
      <c r="F117" s="84"/>
      <c r="G117" s="84">
        <f t="shared" si="21"/>
        <v>0</v>
      </c>
      <c r="H117" s="84"/>
    </row>
    <row r="118" spans="1:8" s="3" customFormat="1" ht="13.5" customHeight="1" x14ac:dyDescent="0.2">
      <c r="A118" s="113">
        <v>4</v>
      </c>
      <c r="B118" s="113" t="s">
        <v>140</v>
      </c>
      <c r="C118" s="108">
        <f>C121+C123+C124+C127+C129+C130+C131+C132+C133+C134+C135+C137+C138+C141+C143+C146+C148</f>
        <v>3684099.65</v>
      </c>
      <c r="D118" s="108">
        <f>D119+D125+D144</f>
        <v>34614894</v>
      </c>
      <c r="E118" s="108">
        <f>E119+E125+E144</f>
        <v>34614894</v>
      </c>
      <c r="F118" s="108">
        <f>F121+F123+F124+F127+F129+F130+F131+F132+F133+F134+F135+F137+F138+F140+F141+F143+F146+F148</f>
        <v>8883469.1699999999</v>
      </c>
      <c r="G118" s="108">
        <f t="shared" si="21"/>
        <v>241.12999142137755</v>
      </c>
      <c r="H118" s="108">
        <f>F118/E118*100</f>
        <v>25.663719120445666</v>
      </c>
    </row>
    <row r="119" spans="1:8" s="3" customFormat="1" ht="13.5" customHeight="1" x14ac:dyDescent="0.2">
      <c r="A119" s="97">
        <v>41</v>
      </c>
      <c r="B119" s="97" t="s">
        <v>141</v>
      </c>
      <c r="C119" s="80">
        <f>C120+C122</f>
        <v>217128.74</v>
      </c>
      <c r="D119" s="80">
        <v>1203905</v>
      </c>
      <c r="E119" s="80">
        <v>1203905</v>
      </c>
      <c r="F119" s="80">
        <f t="shared" ref="F119" si="37">F120+F122</f>
        <v>150105.35</v>
      </c>
      <c r="G119" s="80">
        <f t="shared" si="21"/>
        <v>69.131958302710188</v>
      </c>
      <c r="H119" s="80">
        <f>F119/E119*100</f>
        <v>12.468205547779933</v>
      </c>
    </row>
    <row r="120" spans="1:8" s="3" customFormat="1" ht="13.5" customHeight="1" x14ac:dyDescent="0.2">
      <c r="A120" s="98">
        <v>411</v>
      </c>
      <c r="B120" s="98" t="s">
        <v>142</v>
      </c>
      <c r="C120" s="80">
        <f>C121</f>
        <v>0</v>
      </c>
      <c r="D120" s="80"/>
      <c r="E120" s="80"/>
      <c r="F120" s="80">
        <f t="shared" ref="F120" si="38">F121</f>
        <v>0</v>
      </c>
      <c r="G120" s="80"/>
      <c r="H120" s="80"/>
    </row>
    <row r="121" spans="1:8" s="3" customFormat="1" ht="13.5" customHeight="1" x14ac:dyDescent="0.2">
      <c r="A121" s="87">
        <v>4111</v>
      </c>
      <c r="B121" s="87" t="s">
        <v>143</v>
      </c>
      <c r="C121" s="84"/>
      <c r="D121" s="84"/>
      <c r="E121" s="84"/>
      <c r="F121" s="84"/>
      <c r="G121" s="84"/>
      <c r="H121" s="84"/>
    </row>
    <row r="122" spans="1:8" s="94" customFormat="1" ht="13.5" customHeight="1" x14ac:dyDescent="0.2">
      <c r="A122" s="88">
        <v>412</v>
      </c>
      <c r="B122" s="88" t="s">
        <v>144</v>
      </c>
      <c r="C122" s="80">
        <f>SUM(C123:C124)</f>
        <v>217128.74</v>
      </c>
      <c r="D122" s="80"/>
      <c r="E122" s="80"/>
      <c r="F122" s="80">
        <f t="shared" ref="F122" si="39">SUM(F123:F124)</f>
        <v>150105.35</v>
      </c>
      <c r="G122" s="80">
        <f t="shared" ref="G122:G148" si="40">F122/C122*100</f>
        <v>69.131958302710188</v>
      </c>
      <c r="H122" s="80"/>
    </row>
    <row r="123" spans="1:8" s="3" customFormat="1" ht="13.5" customHeight="1" x14ac:dyDescent="0.2">
      <c r="A123" s="87">
        <v>4123</v>
      </c>
      <c r="B123" s="87" t="s">
        <v>145</v>
      </c>
      <c r="C123" s="84"/>
      <c r="D123" s="84"/>
      <c r="E123" s="84"/>
      <c r="F123" s="96"/>
      <c r="G123" s="84"/>
      <c r="H123" s="84"/>
    </row>
    <row r="124" spans="1:8" s="3" customFormat="1" ht="13.5" customHeight="1" x14ac:dyDescent="0.2">
      <c r="A124" s="87">
        <v>4124</v>
      </c>
      <c r="B124" s="87" t="s">
        <v>146</v>
      </c>
      <c r="C124" s="84">
        <v>217128.74</v>
      </c>
      <c r="D124" s="84"/>
      <c r="E124" s="84"/>
      <c r="F124" s="84">
        <v>150105.35</v>
      </c>
      <c r="G124" s="84">
        <f t="shared" si="40"/>
        <v>69.131958302710188</v>
      </c>
      <c r="H124" s="84"/>
    </row>
    <row r="125" spans="1:8" s="3" customFormat="1" ht="13.5" customHeight="1" x14ac:dyDescent="0.2">
      <c r="A125" s="97">
        <v>42</v>
      </c>
      <c r="B125" s="97" t="s">
        <v>147</v>
      </c>
      <c r="C125" s="80">
        <f>C126+C128+C136+C139+C142</f>
        <v>1531875.81</v>
      </c>
      <c r="D125" s="80">
        <v>12978115</v>
      </c>
      <c r="E125" s="80">
        <v>12978115</v>
      </c>
      <c r="F125" s="80">
        <f t="shared" ref="F125" si="41">F126+F128+F136+F139+F142</f>
        <v>2702133.02</v>
      </c>
      <c r="G125" s="80">
        <f t="shared" si="40"/>
        <v>176.39373912432234</v>
      </c>
      <c r="H125" s="80">
        <f>F125/E125*100</f>
        <v>20.820689445269981</v>
      </c>
    </row>
    <row r="126" spans="1:8" s="3" customFormat="1" ht="13.5" customHeight="1" x14ac:dyDescent="0.2">
      <c r="A126" s="98">
        <v>421</v>
      </c>
      <c r="B126" s="98" t="s">
        <v>148</v>
      </c>
      <c r="C126" s="80">
        <f>C127</f>
        <v>6900</v>
      </c>
      <c r="D126" s="80"/>
      <c r="E126" s="80"/>
      <c r="F126" s="80">
        <f t="shared" ref="F126" si="42">F127</f>
        <v>20277.5</v>
      </c>
      <c r="G126" s="80">
        <f t="shared" si="40"/>
        <v>293.87681159420288</v>
      </c>
      <c r="H126" s="80"/>
    </row>
    <row r="127" spans="1:8" s="3" customFormat="1" ht="13.5" customHeight="1" x14ac:dyDescent="0.2">
      <c r="A127" s="87">
        <v>4214</v>
      </c>
      <c r="B127" s="87" t="s">
        <v>149</v>
      </c>
      <c r="C127" s="84">
        <v>6900</v>
      </c>
      <c r="D127" s="84"/>
      <c r="E127" s="84"/>
      <c r="F127" s="84">
        <v>20277.5</v>
      </c>
      <c r="G127" s="84">
        <f t="shared" si="40"/>
        <v>293.87681159420288</v>
      </c>
      <c r="H127" s="84"/>
    </row>
    <row r="128" spans="1:8" s="94" customFormat="1" ht="13.5" customHeight="1" x14ac:dyDescent="0.2">
      <c r="A128" s="88">
        <v>422</v>
      </c>
      <c r="B128" s="88" t="s">
        <v>150</v>
      </c>
      <c r="C128" s="80">
        <f>SUM(C129:C135)</f>
        <v>272205.81</v>
      </c>
      <c r="D128" s="80"/>
      <c r="E128" s="80"/>
      <c r="F128" s="80">
        <f t="shared" ref="F128" si="43">SUM(F129:F135)</f>
        <v>932006.12000000011</v>
      </c>
      <c r="G128" s="80">
        <f t="shared" si="40"/>
        <v>342.3902377395986</v>
      </c>
      <c r="H128" s="80"/>
    </row>
    <row r="129" spans="1:8" s="3" customFormat="1" ht="13.5" customHeight="1" x14ac:dyDescent="0.2">
      <c r="A129" s="87">
        <v>4221</v>
      </c>
      <c r="B129" s="87" t="s">
        <v>151</v>
      </c>
      <c r="C129" s="84">
        <v>88663.13</v>
      </c>
      <c r="D129" s="84"/>
      <c r="E129" s="84"/>
      <c r="F129" s="84">
        <v>232130.75</v>
      </c>
      <c r="G129" s="84">
        <f t="shared" si="40"/>
        <v>261.81204069831506</v>
      </c>
      <c r="H129" s="84"/>
    </row>
    <row r="130" spans="1:8" s="3" customFormat="1" ht="13.5" customHeight="1" x14ac:dyDescent="0.2">
      <c r="A130" s="87">
        <v>4222</v>
      </c>
      <c r="B130" s="87" t="s">
        <v>152</v>
      </c>
      <c r="C130" s="84">
        <v>9914.14</v>
      </c>
      <c r="D130" s="84"/>
      <c r="E130" s="84"/>
      <c r="F130" s="84">
        <v>16061.95</v>
      </c>
      <c r="G130" s="84">
        <f t="shared" si="40"/>
        <v>162.01052234485292</v>
      </c>
      <c r="H130" s="84"/>
    </row>
    <row r="131" spans="1:8" s="3" customFormat="1" ht="13.5" customHeight="1" x14ac:dyDescent="0.2">
      <c r="A131" s="87">
        <v>4223</v>
      </c>
      <c r="B131" s="87" t="s">
        <v>153</v>
      </c>
      <c r="C131" s="84">
        <v>4626.97</v>
      </c>
      <c r="D131" s="84"/>
      <c r="E131" s="84"/>
      <c r="F131" s="84">
        <v>29015.46</v>
      </c>
      <c r="G131" s="84">
        <f t="shared" si="40"/>
        <v>627.09418906973667</v>
      </c>
      <c r="H131" s="84"/>
    </row>
    <row r="132" spans="1:8" s="3" customFormat="1" ht="13.5" customHeight="1" x14ac:dyDescent="0.2">
      <c r="A132" s="87">
        <v>4224</v>
      </c>
      <c r="B132" s="87" t="s">
        <v>154</v>
      </c>
      <c r="C132" s="84"/>
      <c r="D132" s="84"/>
      <c r="E132" s="84"/>
      <c r="F132" s="84"/>
      <c r="G132" s="84"/>
      <c r="H132" s="84"/>
    </row>
    <row r="133" spans="1:8" s="3" customFormat="1" ht="13.5" customHeight="1" x14ac:dyDescent="0.2">
      <c r="A133" s="87">
        <v>4225</v>
      </c>
      <c r="B133" s="87" t="s">
        <v>175</v>
      </c>
      <c r="C133" s="84"/>
      <c r="D133" s="84"/>
      <c r="E133" s="84"/>
      <c r="F133" s="84">
        <v>91532.3</v>
      </c>
      <c r="G133" s="84"/>
      <c r="H133" s="84"/>
    </row>
    <row r="134" spans="1:8" s="3" customFormat="1" ht="13.5" customHeight="1" x14ac:dyDescent="0.2">
      <c r="A134" s="87">
        <v>4226</v>
      </c>
      <c r="B134" s="87" t="s">
        <v>155</v>
      </c>
      <c r="C134" s="84">
        <v>4061.7</v>
      </c>
      <c r="D134" s="84"/>
      <c r="E134" s="84"/>
      <c r="F134" s="84"/>
      <c r="G134" s="84">
        <f t="shared" si="40"/>
        <v>0</v>
      </c>
      <c r="H134" s="84"/>
    </row>
    <row r="135" spans="1:8" s="3" customFormat="1" ht="13.5" customHeight="1" x14ac:dyDescent="0.2">
      <c r="A135" s="87">
        <v>4227</v>
      </c>
      <c r="B135" s="87" t="s">
        <v>156</v>
      </c>
      <c r="C135" s="84">
        <v>164939.87</v>
      </c>
      <c r="D135" s="84"/>
      <c r="E135" s="84"/>
      <c r="F135" s="84">
        <v>563265.66</v>
      </c>
      <c r="G135" s="84">
        <f t="shared" si="40"/>
        <v>341.4975772686131</v>
      </c>
      <c r="H135" s="84"/>
    </row>
    <row r="136" spans="1:8" s="94" customFormat="1" ht="13.5" customHeight="1" x14ac:dyDescent="0.2">
      <c r="A136" s="88">
        <v>423</v>
      </c>
      <c r="B136" s="88" t="s">
        <v>157</v>
      </c>
      <c r="C136" s="80">
        <f>SUM(C137:C138)</f>
        <v>1163700</v>
      </c>
      <c r="D136" s="80"/>
      <c r="E136" s="80"/>
      <c r="F136" s="80">
        <f t="shared" ref="F136" si="44">SUM(F137:F138)</f>
        <v>1718550</v>
      </c>
      <c r="G136" s="80">
        <f t="shared" si="40"/>
        <v>147.67981438515082</v>
      </c>
      <c r="H136" s="80"/>
    </row>
    <row r="137" spans="1:8" s="3" customFormat="1" ht="13.5" customHeight="1" x14ac:dyDescent="0.2">
      <c r="A137" s="87">
        <v>4231</v>
      </c>
      <c r="B137" s="87" t="s">
        <v>78</v>
      </c>
      <c r="C137" s="84">
        <v>18000</v>
      </c>
      <c r="D137" s="84"/>
      <c r="E137" s="84"/>
      <c r="F137" s="84"/>
      <c r="G137" s="84">
        <f t="shared" si="40"/>
        <v>0</v>
      </c>
      <c r="H137" s="84"/>
    </row>
    <row r="138" spans="1:8" s="3" customFormat="1" ht="13.5" customHeight="1" x14ac:dyDescent="0.2">
      <c r="A138" s="95">
        <v>4233</v>
      </c>
      <c r="B138" s="95" t="s">
        <v>158</v>
      </c>
      <c r="C138" s="84">
        <v>1145700</v>
      </c>
      <c r="D138" s="84"/>
      <c r="E138" s="84"/>
      <c r="F138" s="84">
        <v>1718550</v>
      </c>
      <c r="G138" s="84">
        <f t="shared" si="40"/>
        <v>150</v>
      </c>
      <c r="H138" s="84"/>
    </row>
    <row r="139" spans="1:8" s="94" customFormat="1" ht="13.5" customHeight="1" x14ac:dyDescent="0.2">
      <c r="A139" s="98">
        <v>424</v>
      </c>
      <c r="B139" s="98" t="s">
        <v>159</v>
      </c>
      <c r="C139" s="80">
        <f>C140+C141</f>
        <v>0</v>
      </c>
      <c r="D139" s="80"/>
      <c r="E139" s="80"/>
      <c r="F139" s="80">
        <f>F140+F141</f>
        <v>27399.4</v>
      </c>
      <c r="G139" s="80"/>
      <c r="H139" s="80"/>
    </row>
    <row r="140" spans="1:8" s="94" customFormat="1" ht="13.5" customHeight="1" x14ac:dyDescent="0.2">
      <c r="A140" s="87">
        <v>4241</v>
      </c>
      <c r="B140" s="87" t="s">
        <v>160</v>
      </c>
      <c r="C140" s="84"/>
      <c r="D140" s="84"/>
      <c r="E140" s="84"/>
      <c r="F140" s="84">
        <v>26200</v>
      </c>
      <c r="G140" s="84"/>
      <c r="H140" s="84"/>
    </row>
    <row r="141" spans="1:8" s="3" customFormat="1" ht="13.5" customHeight="1" x14ac:dyDescent="0.2">
      <c r="A141" s="87">
        <v>4244</v>
      </c>
      <c r="B141" s="87" t="s">
        <v>161</v>
      </c>
      <c r="C141" s="84"/>
      <c r="D141" s="84"/>
      <c r="E141" s="84"/>
      <c r="F141" s="84">
        <v>1199.4000000000001</v>
      </c>
      <c r="G141" s="84"/>
      <c r="H141" s="84"/>
    </row>
    <row r="142" spans="1:8" s="94" customFormat="1" ht="13.5" customHeight="1" x14ac:dyDescent="0.2">
      <c r="A142" s="88">
        <v>426</v>
      </c>
      <c r="B142" s="88" t="s">
        <v>162</v>
      </c>
      <c r="C142" s="80">
        <f>C143</f>
        <v>89070</v>
      </c>
      <c r="D142" s="80"/>
      <c r="E142" s="80"/>
      <c r="F142" s="80">
        <f t="shared" ref="F142" si="45">F143</f>
        <v>3900</v>
      </c>
      <c r="G142" s="80">
        <f t="shared" si="40"/>
        <v>4.3785786460087568</v>
      </c>
      <c r="H142" s="80"/>
    </row>
    <row r="143" spans="1:8" s="3" customFormat="1" ht="13.5" customHeight="1" x14ac:dyDescent="0.2">
      <c r="A143" s="87">
        <v>4262</v>
      </c>
      <c r="B143" s="87" t="s">
        <v>163</v>
      </c>
      <c r="C143" s="84">
        <v>89070</v>
      </c>
      <c r="D143" s="84"/>
      <c r="E143" s="84"/>
      <c r="F143" s="84">
        <v>3900</v>
      </c>
      <c r="G143" s="84">
        <f t="shared" si="40"/>
        <v>4.3785786460087568</v>
      </c>
      <c r="H143" s="84"/>
    </row>
    <row r="144" spans="1:8" s="3" customFormat="1" ht="13.5" customHeight="1" x14ac:dyDescent="0.2">
      <c r="A144" s="97">
        <v>45</v>
      </c>
      <c r="B144" s="97" t="s">
        <v>164</v>
      </c>
      <c r="C144" s="80">
        <f>C145+C147</f>
        <v>1935095.1</v>
      </c>
      <c r="D144" s="80">
        <v>20432874</v>
      </c>
      <c r="E144" s="80">
        <v>20432874</v>
      </c>
      <c r="F144" s="80">
        <f t="shared" ref="F144" si="46">F145+F147</f>
        <v>6031230.7999999998</v>
      </c>
      <c r="G144" s="80">
        <f t="shared" si="40"/>
        <v>311.67619617247749</v>
      </c>
      <c r="H144" s="80">
        <f>F144/E144*100</f>
        <v>29.517290617071296</v>
      </c>
    </row>
    <row r="145" spans="1:8" s="3" customFormat="1" ht="13.5" customHeight="1" x14ac:dyDescent="0.2">
      <c r="A145" s="98">
        <v>451</v>
      </c>
      <c r="B145" s="98" t="s">
        <v>165</v>
      </c>
      <c r="C145" s="80">
        <f>C146</f>
        <v>1922292.74</v>
      </c>
      <c r="D145" s="80"/>
      <c r="E145" s="80"/>
      <c r="F145" s="80">
        <f t="shared" ref="F145" si="47">F146</f>
        <v>6031230.7999999998</v>
      </c>
      <c r="G145" s="80">
        <f t="shared" si="40"/>
        <v>313.75194186084269</v>
      </c>
      <c r="H145" s="80"/>
    </row>
    <row r="146" spans="1:8" s="3" customFormat="1" ht="13.5" customHeight="1" x14ac:dyDescent="0.2">
      <c r="A146" s="87">
        <v>4511</v>
      </c>
      <c r="B146" s="87" t="s">
        <v>165</v>
      </c>
      <c r="C146" s="84">
        <v>1922292.74</v>
      </c>
      <c r="D146" s="84"/>
      <c r="E146" s="84"/>
      <c r="F146" s="84">
        <v>6031230.7999999998</v>
      </c>
      <c r="G146" s="84">
        <f t="shared" si="40"/>
        <v>313.75194186084269</v>
      </c>
      <c r="H146" s="84"/>
    </row>
    <row r="147" spans="1:8" s="94" customFormat="1" ht="13.5" customHeight="1" x14ac:dyDescent="0.2">
      <c r="A147" s="88">
        <v>452</v>
      </c>
      <c r="B147" s="88" t="s">
        <v>166</v>
      </c>
      <c r="C147" s="80">
        <f>C148</f>
        <v>12802.36</v>
      </c>
      <c r="D147" s="80"/>
      <c r="E147" s="80"/>
      <c r="F147" s="80">
        <f t="shared" ref="F147" si="48">F148</f>
        <v>0</v>
      </c>
      <c r="G147" s="80">
        <f t="shared" si="40"/>
        <v>0</v>
      </c>
      <c r="H147" s="80"/>
    </row>
    <row r="148" spans="1:8" s="3" customFormat="1" ht="13.5" customHeight="1" x14ac:dyDescent="0.2">
      <c r="A148" s="87">
        <v>4521</v>
      </c>
      <c r="B148" s="87" t="s">
        <v>166</v>
      </c>
      <c r="C148" s="84">
        <v>12802.36</v>
      </c>
      <c r="D148" s="84"/>
      <c r="E148" s="84"/>
      <c r="F148" s="84"/>
      <c r="G148" s="84">
        <f t="shared" si="40"/>
        <v>0</v>
      </c>
      <c r="H148" s="84"/>
    </row>
    <row r="149" spans="1:8" ht="13.5" customHeight="1" x14ac:dyDescent="0.2">
      <c r="A149" s="99"/>
      <c r="B149" s="99"/>
      <c r="C149" s="25"/>
      <c r="D149" s="25"/>
      <c r="E149" s="25"/>
      <c r="F149" s="25"/>
    </row>
    <row r="150" spans="1:8" ht="13.5" customHeight="1" x14ac:dyDescent="0.2">
      <c r="A150" s="99"/>
      <c r="B150" s="99"/>
      <c r="C150" s="25"/>
      <c r="D150" s="25"/>
      <c r="E150" s="25"/>
      <c r="F150" s="25"/>
    </row>
    <row r="151" spans="1:8" ht="13.5" customHeight="1" x14ac:dyDescent="0.2">
      <c r="A151" s="99"/>
      <c r="B151" s="99"/>
      <c r="C151" s="25"/>
      <c r="D151" s="25"/>
      <c r="E151" s="25"/>
      <c r="F151" s="25"/>
    </row>
    <row r="152" spans="1:8" ht="13.5" customHeight="1" x14ac:dyDescent="0.2">
      <c r="A152" s="99"/>
      <c r="B152" s="99"/>
      <c r="C152" s="25"/>
      <c r="D152" s="25"/>
      <c r="E152" s="25"/>
      <c r="F152" s="25"/>
    </row>
    <row r="153" spans="1:8" ht="13.5" customHeight="1" x14ac:dyDescent="0.2">
      <c r="B153" s="25"/>
      <c r="C153" s="25"/>
      <c r="D153" s="25"/>
      <c r="E153" s="25"/>
      <c r="F153" s="25"/>
      <c r="G153" s="25"/>
      <c r="H153" s="25"/>
    </row>
    <row r="154" spans="1:8" ht="13.5" customHeight="1" x14ac:dyDescent="0.2">
      <c r="A154" s="22"/>
      <c r="B154" s="22"/>
      <c r="C154" s="25"/>
      <c r="D154" s="25"/>
      <c r="E154" s="25"/>
      <c r="F154" s="25"/>
      <c r="G154" s="25"/>
      <c r="H154" s="25"/>
    </row>
    <row r="155" spans="1:8" x14ac:dyDescent="0.2">
      <c r="B155" s="22"/>
      <c r="C155" s="25"/>
      <c r="D155" s="25"/>
      <c r="E155" s="25"/>
      <c r="F155" s="25"/>
      <c r="G155" s="25"/>
      <c r="H155" s="25"/>
    </row>
    <row r="156" spans="1:8" x14ac:dyDescent="0.2">
      <c r="B156" s="22"/>
      <c r="C156" s="25"/>
      <c r="D156" s="25"/>
      <c r="E156" s="25"/>
      <c r="F156" s="25"/>
      <c r="G156" s="25"/>
      <c r="H156" s="25"/>
    </row>
    <row r="157" spans="1:8" x14ac:dyDescent="0.2">
      <c r="B157" s="22"/>
      <c r="C157" s="25"/>
      <c r="D157" s="25"/>
      <c r="E157" s="25"/>
      <c r="F157" s="25"/>
      <c r="G157" s="25"/>
      <c r="H157" s="25"/>
    </row>
    <row r="158" spans="1:8" x14ac:dyDescent="0.2">
      <c r="B158" s="22"/>
      <c r="C158" s="25"/>
      <c r="D158" s="25"/>
      <c r="E158" s="25"/>
      <c r="F158" s="25"/>
      <c r="G158" s="25"/>
      <c r="H158" s="25"/>
    </row>
    <row r="159" spans="1:8" x14ac:dyDescent="0.2">
      <c r="B159" s="25"/>
      <c r="C159" s="25"/>
      <c r="D159" s="25"/>
      <c r="E159" s="25"/>
      <c r="F159" s="25"/>
      <c r="G159" s="25"/>
      <c r="H159" s="25"/>
    </row>
    <row r="160" spans="1:8" x14ac:dyDescent="0.2">
      <c r="B160" s="25"/>
      <c r="C160" s="25"/>
      <c r="D160" s="25"/>
      <c r="E160" s="25"/>
      <c r="F160" s="25"/>
      <c r="G160" s="25"/>
      <c r="H160" s="25"/>
    </row>
  </sheetData>
  <mergeCells count="8">
    <mergeCell ref="A43:B43"/>
    <mergeCell ref="A44:B44"/>
    <mergeCell ref="A1:H1"/>
    <mergeCell ref="A3:H3"/>
    <mergeCell ref="A4:H4"/>
    <mergeCell ref="A5:H5"/>
    <mergeCell ref="A7:B7"/>
    <mergeCell ref="A8:B8"/>
  </mergeCells>
  <printOptions horizontalCentered="1"/>
  <pageMargins left="0.11811023622047245" right="0.11811023622047245" top="0.55118110236220474" bottom="0.35433070866141736" header="0.31496062992125984" footer="0.11811023622047245"/>
  <pageSetup paperSize="9" scale="89" orientation="landscape" horizontalDpi="4294967295" verticalDpi="4294967295" r:id="rId1"/>
  <headerFooter>
    <oddFooter>&amp;C
&amp;"Arial,Uobičajeno"&amp;9Stranica &amp;P/&amp;N</oddFooter>
  </headerFooter>
  <rowBreaks count="1" manualBreakCount="1">
    <brk id="4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64C7-F25A-49C9-A1D4-3306796FC66D}">
  <dimension ref="A1:H44"/>
  <sheetViews>
    <sheetView showGridLines="0" view="pageBreakPreview" zoomScaleNormal="100" zoomScaleSheetLayoutView="100" workbookViewId="0">
      <selection activeCell="A5" sqref="A5:H5"/>
    </sheetView>
  </sheetViews>
  <sheetFormatPr defaultRowHeight="15" x14ac:dyDescent="0.25"/>
  <cols>
    <col min="1" max="1" width="7.42578125" customWidth="1"/>
    <col min="2" max="2" width="52.140625" customWidth="1"/>
    <col min="3" max="6" width="15.85546875" customWidth="1"/>
  </cols>
  <sheetData>
    <row r="1" spans="1:8" ht="33" customHeight="1" x14ac:dyDescent="0.25">
      <c r="A1" s="134" t="s">
        <v>27</v>
      </c>
      <c r="B1" s="134"/>
      <c r="C1" s="134"/>
      <c r="D1" s="134"/>
      <c r="E1" s="134"/>
      <c r="F1" s="134"/>
      <c r="G1" s="134"/>
      <c r="H1" s="134"/>
    </row>
    <row r="2" spans="1:8" x14ac:dyDescent="0.25">
      <c r="A2" s="2"/>
      <c r="B2" s="2"/>
      <c r="C2" s="2"/>
      <c r="D2" s="2"/>
      <c r="E2" s="2"/>
      <c r="F2" s="2"/>
      <c r="G2" s="2"/>
    </row>
    <row r="3" spans="1:8" x14ac:dyDescent="0.25">
      <c r="A3" s="135" t="s">
        <v>1</v>
      </c>
      <c r="B3" s="135"/>
      <c r="C3" s="135"/>
      <c r="D3" s="135"/>
      <c r="E3" s="135"/>
      <c r="F3" s="135"/>
      <c r="G3" s="135"/>
      <c r="H3" s="135"/>
    </row>
    <row r="4" spans="1:8" ht="33" customHeight="1" x14ac:dyDescent="0.25">
      <c r="A4" s="136" t="s">
        <v>28</v>
      </c>
      <c r="B4" s="136"/>
      <c r="C4" s="136"/>
      <c r="D4" s="136"/>
      <c r="E4" s="136"/>
      <c r="F4" s="136"/>
      <c r="G4" s="136"/>
      <c r="H4" s="136"/>
    </row>
    <row r="5" spans="1:8" x14ac:dyDescent="0.25">
      <c r="A5" s="135" t="s">
        <v>37</v>
      </c>
      <c r="B5" s="135"/>
      <c r="C5" s="135"/>
      <c r="D5" s="135"/>
      <c r="E5" s="135"/>
      <c r="F5" s="135"/>
      <c r="G5" s="135"/>
      <c r="H5" s="135"/>
    </row>
    <row r="7" spans="1:8" ht="39.950000000000003" customHeight="1" x14ac:dyDescent="0.25">
      <c r="A7" s="141" t="s">
        <v>4</v>
      </c>
      <c r="B7" s="142"/>
      <c r="C7" s="6" t="s">
        <v>5</v>
      </c>
      <c r="D7" s="6" t="s">
        <v>6</v>
      </c>
      <c r="E7" s="6" t="s">
        <v>7</v>
      </c>
      <c r="F7" s="6" t="s">
        <v>8</v>
      </c>
      <c r="G7" s="29" t="s">
        <v>9</v>
      </c>
      <c r="H7" s="29" t="s">
        <v>9</v>
      </c>
    </row>
    <row r="8" spans="1:8" ht="11.25" customHeight="1" x14ac:dyDescent="0.25">
      <c r="A8" s="139">
        <v>1</v>
      </c>
      <c r="B8" s="140"/>
      <c r="C8" s="41">
        <v>2</v>
      </c>
      <c r="D8" s="41">
        <v>3</v>
      </c>
      <c r="E8" s="41">
        <v>4</v>
      </c>
      <c r="F8" s="41">
        <v>5</v>
      </c>
      <c r="G8" s="41" t="s">
        <v>10</v>
      </c>
      <c r="H8" s="41" t="s">
        <v>11</v>
      </c>
    </row>
    <row r="9" spans="1:8" ht="13.5" customHeight="1" x14ac:dyDescent="0.25">
      <c r="A9" s="58" t="s">
        <v>38</v>
      </c>
      <c r="B9" s="59"/>
      <c r="C9" s="60">
        <f>C10+C12+C14+C16+C18</f>
        <v>59100235.540000007</v>
      </c>
      <c r="D9" s="60">
        <f t="shared" ref="D9:E9" si="0">D10+D12+D14+D16+D18</f>
        <v>66039410</v>
      </c>
      <c r="E9" s="60">
        <f t="shared" si="0"/>
        <v>66039410</v>
      </c>
      <c r="F9" s="60">
        <f>F10+F12+F14+F16+F18</f>
        <v>57271048.770000003</v>
      </c>
      <c r="G9" s="61">
        <f t="shared" ref="G9" si="1">F9/C9*100</f>
        <v>96.90494165837633</v>
      </c>
      <c r="H9" s="61">
        <f>F9/E9*100</f>
        <v>86.72253245448438</v>
      </c>
    </row>
    <row r="10" spans="1:8" ht="13.5" customHeight="1" x14ac:dyDescent="0.25">
      <c r="A10" s="72">
        <v>3</v>
      </c>
      <c r="B10" s="72" t="s">
        <v>39</v>
      </c>
      <c r="C10" s="73">
        <f>C11</f>
        <v>26485746.440000001</v>
      </c>
      <c r="D10" s="73">
        <f t="shared" ref="D10:F10" si="2">D11</f>
        <v>30345810</v>
      </c>
      <c r="E10" s="73">
        <f t="shared" si="2"/>
        <v>30345810</v>
      </c>
      <c r="F10" s="73">
        <f t="shared" si="2"/>
        <v>25804738.619999997</v>
      </c>
      <c r="G10" s="74">
        <f>F10/C10*100</f>
        <v>97.428776185172879</v>
      </c>
      <c r="H10" s="74">
        <f>F10/E10*100</f>
        <v>85.035590152314271</v>
      </c>
    </row>
    <row r="11" spans="1:8" ht="13.5" customHeight="1" x14ac:dyDescent="0.25">
      <c r="A11" s="54">
        <v>31</v>
      </c>
      <c r="B11" s="54" t="s">
        <v>39</v>
      </c>
      <c r="C11" s="55">
        <v>26485746.440000001</v>
      </c>
      <c r="D11" s="55">
        <v>30345810</v>
      </c>
      <c r="E11" s="55">
        <v>30345810</v>
      </c>
      <c r="F11" s="55">
        <v>25804738.619999997</v>
      </c>
      <c r="G11" s="56">
        <f>F11/C11*100</f>
        <v>97.428776185172879</v>
      </c>
      <c r="H11" s="56">
        <f>F11/E11*100</f>
        <v>85.035590152314271</v>
      </c>
    </row>
    <row r="12" spans="1:8" ht="13.5" customHeight="1" x14ac:dyDescent="0.25">
      <c r="A12" s="72">
        <v>4</v>
      </c>
      <c r="B12" s="72" t="s">
        <v>40</v>
      </c>
      <c r="C12" s="73">
        <f>C13</f>
        <v>32614489.100000001</v>
      </c>
      <c r="D12" s="73">
        <f t="shared" ref="D12:F12" si="3">D13</f>
        <v>35692400</v>
      </c>
      <c r="E12" s="73">
        <f t="shared" si="3"/>
        <v>35692400</v>
      </c>
      <c r="F12" s="73">
        <f t="shared" si="3"/>
        <v>31460280.950000003</v>
      </c>
      <c r="G12" s="75">
        <f t="shared" ref="G12:G13" si="4">F12/C12*100</f>
        <v>96.461057088887543</v>
      </c>
      <c r="H12" s="75">
        <f t="shared" ref="H12:H13" si="5">F12/E12*100</f>
        <v>88.142800568188193</v>
      </c>
    </row>
    <row r="13" spans="1:8" ht="13.5" customHeight="1" x14ac:dyDescent="0.25">
      <c r="A13" s="54">
        <v>43</v>
      </c>
      <c r="B13" s="54" t="s">
        <v>41</v>
      </c>
      <c r="C13" s="55">
        <v>32614489.100000001</v>
      </c>
      <c r="D13" s="55">
        <v>35692400</v>
      </c>
      <c r="E13" s="55">
        <v>35692400</v>
      </c>
      <c r="F13" s="55">
        <v>31460280.950000003</v>
      </c>
      <c r="G13" s="57">
        <f t="shared" si="4"/>
        <v>96.461057088887543</v>
      </c>
      <c r="H13" s="57">
        <f t="shared" si="5"/>
        <v>88.142800568188193</v>
      </c>
    </row>
    <row r="14" spans="1:8" ht="13.5" hidden="1" customHeight="1" x14ac:dyDescent="0.25">
      <c r="A14" s="42">
        <v>5</v>
      </c>
      <c r="B14" s="42" t="s">
        <v>42</v>
      </c>
      <c r="C14" s="43">
        <f>C15</f>
        <v>0</v>
      </c>
      <c r="D14" s="43">
        <f t="shared" ref="D14:F14" si="6">D15</f>
        <v>0</v>
      </c>
      <c r="E14" s="43">
        <f t="shared" si="6"/>
        <v>0</v>
      </c>
      <c r="F14" s="43">
        <f t="shared" si="6"/>
        <v>0</v>
      </c>
      <c r="G14" s="46"/>
      <c r="H14" s="46"/>
    </row>
    <row r="15" spans="1:8" ht="13.5" hidden="1" customHeight="1" x14ac:dyDescent="0.25">
      <c r="A15" s="44">
        <v>52</v>
      </c>
      <c r="B15" s="44" t="s">
        <v>43</v>
      </c>
      <c r="C15" s="45"/>
      <c r="D15" s="45"/>
      <c r="E15" s="45"/>
      <c r="F15" s="45"/>
      <c r="G15" s="47"/>
      <c r="H15" s="47"/>
    </row>
    <row r="16" spans="1:8" ht="13.5" hidden="1" customHeight="1" x14ac:dyDescent="0.25">
      <c r="A16" s="42">
        <v>6</v>
      </c>
      <c r="B16" s="42" t="s">
        <v>44</v>
      </c>
      <c r="C16" s="43">
        <f>C17</f>
        <v>0</v>
      </c>
      <c r="D16" s="43">
        <f t="shared" ref="D16:F16" si="7">D17</f>
        <v>0</v>
      </c>
      <c r="E16" s="43">
        <f t="shared" si="7"/>
        <v>0</v>
      </c>
      <c r="F16" s="43">
        <f t="shared" si="7"/>
        <v>0</v>
      </c>
      <c r="G16" s="46"/>
      <c r="H16" s="46"/>
    </row>
    <row r="17" spans="1:8" ht="13.5" hidden="1" customHeight="1" x14ac:dyDescent="0.25">
      <c r="A17" s="44">
        <v>61</v>
      </c>
      <c r="B17" s="44" t="s">
        <v>44</v>
      </c>
      <c r="C17" s="45"/>
      <c r="D17" s="45"/>
      <c r="E17" s="45"/>
      <c r="F17" s="45"/>
      <c r="G17" s="47"/>
      <c r="H17" s="47"/>
    </row>
    <row r="18" spans="1:8" ht="26.25" customHeight="1" x14ac:dyDescent="0.25">
      <c r="A18" s="72">
        <v>7</v>
      </c>
      <c r="B18" s="72" t="s">
        <v>45</v>
      </c>
      <c r="C18" s="73">
        <f>C19</f>
        <v>0</v>
      </c>
      <c r="D18" s="73">
        <f t="shared" ref="D18:F18" si="8">D19</f>
        <v>1200</v>
      </c>
      <c r="E18" s="73">
        <f t="shared" si="8"/>
        <v>1200</v>
      </c>
      <c r="F18" s="73">
        <f t="shared" si="8"/>
        <v>6029.2</v>
      </c>
      <c r="G18" s="75"/>
      <c r="H18" s="75">
        <f t="shared" ref="H18:H19" si="9">F18/E18*100</f>
        <v>502.43333333333328</v>
      </c>
    </row>
    <row r="19" spans="1:8" ht="25.5" x14ac:dyDescent="0.25">
      <c r="A19" s="54">
        <v>71</v>
      </c>
      <c r="B19" s="54" t="s">
        <v>45</v>
      </c>
      <c r="C19" s="55"/>
      <c r="D19" s="55">
        <v>1200</v>
      </c>
      <c r="E19" s="55">
        <v>1200</v>
      </c>
      <c r="F19" s="55">
        <v>6029.2</v>
      </c>
      <c r="G19" s="57"/>
      <c r="H19" s="57">
        <f t="shared" si="9"/>
        <v>502.43333333333328</v>
      </c>
    </row>
    <row r="20" spans="1:8" ht="13.5" customHeight="1" x14ac:dyDescent="0.25">
      <c r="A20" s="48"/>
      <c r="B20" s="49"/>
      <c r="C20" s="50"/>
      <c r="D20" s="50"/>
      <c r="E20" s="50"/>
      <c r="F20" s="50"/>
      <c r="G20" s="50"/>
      <c r="H20" s="51"/>
    </row>
    <row r="21" spans="1:8" ht="13.5" customHeight="1" x14ac:dyDescent="0.25">
      <c r="A21" s="62" t="s">
        <v>46</v>
      </c>
      <c r="B21" s="63"/>
      <c r="C21" s="64">
        <f>C22+C24+C26+C28+C30</f>
        <v>50974925.439999998</v>
      </c>
      <c r="D21" s="64">
        <f t="shared" ref="D21:F21" si="10">D22+D24+D26+D28+D30</f>
        <v>86718688</v>
      </c>
      <c r="E21" s="64">
        <f t="shared" si="10"/>
        <v>86718688</v>
      </c>
      <c r="F21" s="64">
        <f t="shared" si="10"/>
        <v>51394266.780000001</v>
      </c>
      <c r="G21" s="65">
        <f t="shared" ref="G21:G25" si="11">F21/C21*100</f>
        <v>100.82264238030831</v>
      </c>
      <c r="H21" s="66">
        <f>F21/E21*100</f>
        <v>59.265503163516499</v>
      </c>
    </row>
    <row r="22" spans="1:8" ht="13.5" customHeight="1" x14ac:dyDescent="0.25">
      <c r="A22" s="72">
        <v>3</v>
      </c>
      <c r="B22" s="72" t="s">
        <v>39</v>
      </c>
      <c r="C22" s="73">
        <f>C23</f>
        <v>25541843.43</v>
      </c>
      <c r="D22" s="73">
        <f t="shared" ref="D22:F22" si="12">D23</f>
        <v>35898139</v>
      </c>
      <c r="E22" s="73">
        <f t="shared" si="12"/>
        <v>35898139</v>
      </c>
      <c r="F22" s="73">
        <f t="shared" si="12"/>
        <v>24566868.449999999</v>
      </c>
      <c r="G22" s="74">
        <f t="shared" si="11"/>
        <v>96.182832368102098</v>
      </c>
      <c r="H22" s="74">
        <f t="shared" ref="H22:H25" si="13">F22/E22*100</f>
        <v>68.434936000442804</v>
      </c>
    </row>
    <row r="23" spans="1:8" ht="13.5" customHeight="1" x14ac:dyDescent="0.25">
      <c r="A23" s="54">
        <v>31</v>
      </c>
      <c r="B23" s="54" t="s">
        <v>39</v>
      </c>
      <c r="C23" s="55">
        <v>25541843.43</v>
      </c>
      <c r="D23" s="55">
        <v>35898139</v>
      </c>
      <c r="E23" s="55">
        <v>35898139</v>
      </c>
      <c r="F23" s="55">
        <v>24566868.449999999</v>
      </c>
      <c r="G23" s="56">
        <f t="shared" si="11"/>
        <v>96.182832368102098</v>
      </c>
      <c r="H23" s="56">
        <f t="shared" si="13"/>
        <v>68.434936000442804</v>
      </c>
    </row>
    <row r="24" spans="1:8" ht="13.5" customHeight="1" x14ac:dyDescent="0.25">
      <c r="A24" s="72">
        <v>4</v>
      </c>
      <c r="B24" s="72" t="s">
        <v>40</v>
      </c>
      <c r="C24" s="73">
        <f>C25</f>
        <v>25433082.009999994</v>
      </c>
      <c r="D24" s="73">
        <f t="shared" ref="D24:F24" si="14">D25</f>
        <v>50819349</v>
      </c>
      <c r="E24" s="73">
        <f t="shared" si="14"/>
        <v>50819349</v>
      </c>
      <c r="F24" s="73">
        <f t="shared" si="14"/>
        <v>26821369.129999999</v>
      </c>
      <c r="G24" s="75">
        <f t="shared" si="11"/>
        <v>105.45858783239149</v>
      </c>
      <c r="H24" s="75">
        <f t="shared" si="13"/>
        <v>52.777868386310885</v>
      </c>
    </row>
    <row r="25" spans="1:8" ht="13.5" customHeight="1" x14ac:dyDescent="0.25">
      <c r="A25" s="54">
        <v>43</v>
      </c>
      <c r="B25" s="54" t="s">
        <v>41</v>
      </c>
      <c r="C25" s="55">
        <v>25433082.009999994</v>
      </c>
      <c r="D25" s="55">
        <v>50819349</v>
      </c>
      <c r="E25" s="55">
        <v>50819349</v>
      </c>
      <c r="F25" s="55">
        <v>26821369.129999999</v>
      </c>
      <c r="G25" s="57">
        <f t="shared" si="11"/>
        <v>105.45858783239149</v>
      </c>
      <c r="H25" s="57">
        <f t="shared" si="13"/>
        <v>52.777868386310885</v>
      </c>
    </row>
    <row r="26" spans="1:8" ht="13.5" hidden="1" customHeight="1" x14ac:dyDescent="0.25">
      <c r="A26" s="42">
        <v>5</v>
      </c>
      <c r="B26" s="42" t="s">
        <v>42</v>
      </c>
      <c r="C26" s="43">
        <f>C27</f>
        <v>0</v>
      </c>
      <c r="D26" s="43">
        <f t="shared" ref="D26:F26" si="15">D27</f>
        <v>0</v>
      </c>
      <c r="E26" s="43">
        <f t="shared" si="15"/>
        <v>0</v>
      </c>
      <c r="F26" s="43">
        <f t="shared" si="15"/>
        <v>0</v>
      </c>
      <c r="G26" s="46"/>
      <c r="H26" s="46"/>
    </row>
    <row r="27" spans="1:8" ht="13.5" hidden="1" customHeight="1" x14ac:dyDescent="0.25">
      <c r="A27" s="52">
        <v>52</v>
      </c>
      <c r="B27" s="44" t="s">
        <v>43</v>
      </c>
      <c r="C27" s="45"/>
      <c r="D27" s="45"/>
      <c r="E27" s="45"/>
      <c r="F27" s="45"/>
      <c r="G27" s="47"/>
      <c r="H27" s="47"/>
    </row>
    <row r="28" spans="1:8" ht="13.5" hidden="1" customHeight="1" x14ac:dyDescent="0.25">
      <c r="A28" s="42">
        <v>6</v>
      </c>
      <c r="B28" s="42" t="s">
        <v>44</v>
      </c>
      <c r="C28" s="43">
        <f>C29</f>
        <v>0</v>
      </c>
      <c r="D28" s="43">
        <f t="shared" ref="D28:F28" si="16">D29</f>
        <v>0</v>
      </c>
      <c r="E28" s="43">
        <f t="shared" si="16"/>
        <v>0</v>
      </c>
      <c r="F28" s="43">
        <f t="shared" si="16"/>
        <v>0</v>
      </c>
      <c r="G28" s="46"/>
      <c r="H28" s="46"/>
    </row>
    <row r="29" spans="1:8" ht="13.5" hidden="1" customHeight="1" x14ac:dyDescent="0.25">
      <c r="A29" s="44">
        <v>61</v>
      </c>
      <c r="B29" s="44" t="s">
        <v>44</v>
      </c>
      <c r="C29" s="45"/>
      <c r="D29" s="45"/>
      <c r="E29" s="45"/>
      <c r="F29" s="45"/>
      <c r="G29" s="47"/>
      <c r="H29" s="47"/>
    </row>
    <row r="30" spans="1:8" ht="26.25" customHeight="1" x14ac:dyDescent="0.25">
      <c r="A30" s="72">
        <v>7</v>
      </c>
      <c r="B30" s="72" t="s">
        <v>45</v>
      </c>
      <c r="C30" s="73">
        <f>C31</f>
        <v>0</v>
      </c>
      <c r="D30" s="73">
        <f t="shared" ref="D30:F30" si="17">D31</f>
        <v>1200</v>
      </c>
      <c r="E30" s="73">
        <f t="shared" si="17"/>
        <v>1200</v>
      </c>
      <c r="F30" s="73">
        <f t="shared" si="17"/>
        <v>6029.2</v>
      </c>
      <c r="G30" s="75"/>
      <c r="H30" s="75">
        <f t="shared" ref="H30:H31" si="18">F30/E30*100</f>
        <v>502.43333333333328</v>
      </c>
    </row>
    <row r="31" spans="1:8" ht="25.5" x14ac:dyDescent="0.25">
      <c r="A31" s="54">
        <v>71</v>
      </c>
      <c r="B31" s="54" t="s">
        <v>45</v>
      </c>
      <c r="C31" s="55"/>
      <c r="D31" s="55">
        <v>1200</v>
      </c>
      <c r="E31" s="55">
        <v>1200</v>
      </c>
      <c r="F31" s="55">
        <v>6029.2</v>
      </c>
      <c r="G31" s="57"/>
      <c r="H31" s="57">
        <f t="shared" si="18"/>
        <v>502.43333333333328</v>
      </c>
    </row>
    <row r="32" spans="1:8" ht="12" customHeight="1" x14ac:dyDescent="0.25"/>
    <row r="33" spans="1:6" ht="12" customHeight="1" x14ac:dyDescent="0.25"/>
    <row r="34" spans="1:6" ht="12" customHeight="1" x14ac:dyDescent="0.25"/>
    <row r="35" spans="1:6" ht="12" customHeight="1" x14ac:dyDescent="0.25"/>
    <row r="36" spans="1:6" ht="12" customHeight="1" x14ac:dyDescent="0.25"/>
    <row r="37" spans="1:6" ht="12" customHeight="1" x14ac:dyDescent="0.25">
      <c r="A37" s="22"/>
      <c r="B37" s="22"/>
      <c r="C37" s="25"/>
      <c r="D37" s="25"/>
      <c r="E37" s="25"/>
      <c r="F37" s="25"/>
    </row>
    <row r="38" spans="1:6" ht="12" customHeight="1" x14ac:dyDescent="0.25">
      <c r="A38" s="53"/>
      <c r="B38" s="22"/>
      <c r="C38" s="25"/>
      <c r="D38" s="25"/>
      <c r="E38" s="25"/>
      <c r="F38" s="25"/>
    </row>
    <row r="39" spans="1:6" ht="12" customHeight="1" x14ac:dyDescent="0.25">
      <c r="A39" s="53"/>
      <c r="B39" s="22"/>
      <c r="C39" s="25"/>
      <c r="D39" s="25"/>
      <c r="E39" s="25"/>
      <c r="F39" s="25"/>
    </row>
    <row r="40" spans="1:6" ht="12" customHeight="1" x14ac:dyDescent="0.25">
      <c r="A40" s="53"/>
      <c r="B40" s="22"/>
      <c r="C40" s="25"/>
      <c r="D40" s="25"/>
      <c r="E40" s="25"/>
      <c r="F40" s="25"/>
    </row>
    <row r="41" spans="1:6" ht="12" customHeight="1" x14ac:dyDescent="0.25">
      <c r="A41" s="53"/>
      <c r="B41" s="22"/>
      <c r="C41" s="25"/>
      <c r="D41" s="25"/>
      <c r="E41" s="25"/>
      <c r="F41" s="25"/>
    </row>
    <row r="42" spans="1:6" ht="12" customHeight="1" x14ac:dyDescent="0.25"/>
    <row r="43" spans="1:6" ht="12" customHeight="1" x14ac:dyDescent="0.25"/>
    <row r="44" spans="1:6" ht="12" customHeight="1" x14ac:dyDescent="0.25"/>
  </sheetData>
  <mergeCells count="6">
    <mergeCell ref="A8:B8"/>
    <mergeCell ref="A1:H1"/>
    <mergeCell ref="A3:H3"/>
    <mergeCell ref="A4:H4"/>
    <mergeCell ref="A5:H5"/>
    <mergeCell ref="A7:B7"/>
  </mergeCells>
  <printOptions horizontalCentered="1"/>
  <pageMargins left="0.11811023622047245" right="0.11811023622047245" top="0.55118110236220474" bottom="0.55118110236220474" header="0.31496062992125984" footer="0.19685039370078741"/>
  <pageSetup paperSize="9" scale="95" orientation="landscape" horizontalDpi="4294967295" verticalDpi="4294967295" r:id="rId1"/>
  <headerFooter>
    <oddFooter>&amp;C&amp;"Arial,Uobičajeno"&amp;9Stranica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73A4-11EA-4057-9F8D-43D302722C48}">
  <dimension ref="A1:H19"/>
  <sheetViews>
    <sheetView showGridLines="0" view="pageBreakPreview" zoomScaleNormal="100" zoomScaleSheetLayoutView="100" workbookViewId="0">
      <selection activeCell="A5" sqref="A5:H5"/>
    </sheetView>
  </sheetViews>
  <sheetFormatPr defaultRowHeight="15" x14ac:dyDescent="0.25"/>
  <cols>
    <col min="1" max="1" width="8" customWidth="1"/>
    <col min="2" max="2" width="52.140625" customWidth="1"/>
    <col min="3" max="6" width="15.85546875" customWidth="1"/>
  </cols>
  <sheetData>
    <row r="1" spans="1:8" ht="34.5" customHeight="1" x14ac:dyDescent="0.25">
      <c r="A1" s="134" t="s">
        <v>27</v>
      </c>
      <c r="B1" s="134"/>
      <c r="C1" s="134"/>
      <c r="D1" s="134"/>
      <c r="E1" s="134"/>
      <c r="F1" s="134"/>
      <c r="G1" s="134"/>
      <c r="H1" s="134"/>
    </row>
    <row r="2" spans="1:8" x14ac:dyDescent="0.25">
      <c r="A2" s="2"/>
      <c r="B2" s="2"/>
      <c r="C2" s="2"/>
      <c r="D2" s="2"/>
      <c r="E2" s="2"/>
      <c r="F2" s="2"/>
      <c r="G2" s="2"/>
    </row>
    <row r="3" spans="1:8" x14ac:dyDescent="0.25">
      <c r="A3" s="135" t="s">
        <v>1</v>
      </c>
      <c r="B3" s="135"/>
      <c r="C3" s="135"/>
      <c r="D3" s="135"/>
      <c r="E3" s="135"/>
      <c r="F3" s="135"/>
      <c r="G3" s="135"/>
      <c r="H3" s="135"/>
    </row>
    <row r="4" spans="1:8" ht="33" customHeight="1" x14ac:dyDescent="0.25">
      <c r="A4" s="136" t="s">
        <v>28</v>
      </c>
      <c r="B4" s="136"/>
      <c r="C4" s="136"/>
      <c r="D4" s="136"/>
      <c r="E4" s="136"/>
      <c r="F4" s="136"/>
      <c r="G4" s="136"/>
      <c r="H4" s="136"/>
    </row>
    <row r="5" spans="1:8" x14ac:dyDescent="0.25">
      <c r="A5" s="135" t="s">
        <v>29</v>
      </c>
      <c r="B5" s="135"/>
      <c r="C5" s="135"/>
      <c r="D5" s="135"/>
      <c r="E5" s="135"/>
      <c r="F5" s="135"/>
      <c r="G5" s="135"/>
      <c r="H5" s="135"/>
    </row>
    <row r="7" spans="1:8" ht="28.5" customHeight="1" x14ac:dyDescent="0.25">
      <c r="A7" s="141" t="s">
        <v>4</v>
      </c>
      <c r="B7" s="142"/>
      <c r="C7" s="6" t="s">
        <v>30</v>
      </c>
      <c r="D7" s="6" t="s">
        <v>6</v>
      </c>
      <c r="E7" s="6" t="s">
        <v>7</v>
      </c>
      <c r="F7" s="6" t="s">
        <v>31</v>
      </c>
      <c r="G7" s="29" t="s">
        <v>9</v>
      </c>
      <c r="H7" s="29" t="s">
        <v>9</v>
      </c>
    </row>
    <row r="8" spans="1:8" ht="11.25" customHeight="1" x14ac:dyDescent="0.25">
      <c r="A8" s="143">
        <v>1</v>
      </c>
      <c r="B8" s="144"/>
      <c r="C8" s="30">
        <v>2</v>
      </c>
      <c r="D8" s="30">
        <v>3</v>
      </c>
      <c r="E8" s="30">
        <v>4</v>
      </c>
      <c r="F8" s="30">
        <v>5</v>
      </c>
      <c r="G8" s="30" t="s">
        <v>10</v>
      </c>
      <c r="H8" s="30" t="s">
        <v>11</v>
      </c>
    </row>
    <row r="9" spans="1:8" ht="13.5" customHeight="1" x14ac:dyDescent="0.25">
      <c r="A9" s="36" t="s">
        <v>32</v>
      </c>
      <c r="B9" s="37"/>
      <c r="C9" s="38">
        <f>C10</f>
        <v>50974925.439999998</v>
      </c>
      <c r="D9" s="38">
        <f t="shared" ref="D9:F10" si="0">D10</f>
        <v>86718688</v>
      </c>
      <c r="E9" s="38">
        <f t="shared" si="0"/>
        <v>86718688</v>
      </c>
      <c r="F9" s="38">
        <f t="shared" si="0"/>
        <v>51394266.780000001</v>
      </c>
      <c r="G9" s="39">
        <f>F9/C9*100</f>
        <v>100.82264238030831</v>
      </c>
      <c r="H9" s="40">
        <f>F9/E9*100</f>
        <v>59.265503163516499</v>
      </c>
    </row>
    <row r="10" spans="1:8" x14ac:dyDescent="0.25">
      <c r="A10" s="67" t="s">
        <v>33</v>
      </c>
      <c r="B10" s="68" t="s">
        <v>34</v>
      </c>
      <c r="C10" s="69">
        <f>C11</f>
        <v>50974925.439999998</v>
      </c>
      <c r="D10" s="69">
        <f t="shared" si="0"/>
        <v>86718688</v>
      </c>
      <c r="E10" s="69">
        <f t="shared" si="0"/>
        <v>86718688</v>
      </c>
      <c r="F10" s="69">
        <f t="shared" si="0"/>
        <v>51394266.780000001</v>
      </c>
      <c r="G10" s="70">
        <f>F10/C10*100</f>
        <v>100.82264238030831</v>
      </c>
      <c r="H10" s="71">
        <f>F10/E10*100</f>
        <v>59.265503163516499</v>
      </c>
    </row>
    <row r="11" spans="1:8" x14ac:dyDescent="0.25">
      <c r="A11" s="31" t="s">
        <v>35</v>
      </c>
      <c r="B11" s="32" t="s">
        <v>36</v>
      </c>
      <c r="C11" s="33">
        <v>50974925.439999998</v>
      </c>
      <c r="D11" s="33">
        <v>86718688</v>
      </c>
      <c r="E11" s="33">
        <v>86718688</v>
      </c>
      <c r="F11" s="33">
        <v>51394266.780000001</v>
      </c>
      <c r="G11" s="34">
        <f t="shared" ref="G11" si="1">F11/C11*100</f>
        <v>100.82264238030831</v>
      </c>
      <c r="H11" s="35">
        <f t="shared" ref="H11" si="2">F11/E11*100</f>
        <v>59.265503163516499</v>
      </c>
    </row>
    <row r="12" spans="1:8" ht="13.5" customHeight="1" x14ac:dyDescent="0.25"/>
    <row r="13" spans="1:8" ht="13.5" customHeight="1" x14ac:dyDescent="0.25"/>
    <row r="14" spans="1:8" ht="13.5" customHeight="1" x14ac:dyDescent="0.25"/>
    <row r="15" spans="1:8" ht="13.5" customHeight="1" x14ac:dyDescent="0.25"/>
    <row r="16" spans="1:8" ht="13.5" customHeight="1" x14ac:dyDescent="0.25"/>
    <row r="17" spans="1:6" ht="13.5" customHeight="1" x14ac:dyDescent="0.25">
      <c r="A17" s="22"/>
      <c r="B17" s="22"/>
      <c r="C17" s="25"/>
      <c r="D17" s="25"/>
      <c r="E17" s="25"/>
      <c r="F17" s="25"/>
    </row>
    <row r="18" spans="1:6" ht="13.5" customHeight="1" x14ac:dyDescent="0.25">
      <c r="B18" s="22"/>
      <c r="C18" s="25"/>
      <c r="D18" s="25"/>
      <c r="E18" s="25"/>
      <c r="F18" s="25"/>
    </row>
    <row r="19" spans="1:6" ht="13.5" customHeight="1" x14ac:dyDescent="0.25"/>
  </sheetData>
  <mergeCells count="6">
    <mergeCell ref="A8:B8"/>
    <mergeCell ref="A1:H1"/>
    <mergeCell ref="A3:H3"/>
    <mergeCell ref="A4:H4"/>
    <mergeCell ref="A5:H5"/>
    <mergeCell ref="A7:B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landscape" r:id="rId1"/>
  <headerFooter>
    <oddFooter>&amp;CStranica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7F9A-136F-4A81-9F58-659B95E4EFF8}">
  <dimension ref="A1:F155"/>
  <sheetViews>
    <sheetView showGridLines="0" view="pageBreakPreview" zoomScaleNormal="100" zoomScaleSheetLayoutView="100" workbookViewId="0">
      <pane ySplit="15" topLeftCell="A16" activePane="bottomLeft" state="frozen"/>
      <selection pane="bottomLeft" activeCell="A5" sqref="A5:F5"/>
    </sheetView>
  </sheetViews>
  <sheetFormatPr defaultRowHeight="14.25" x14ac:dyDescent="0.2"/>
  <cols>
    <col min="1" max="1" width="10.7109375" style="53" customWidth="1"/>
    <col min="2" max="2" width="70.7109375" style="53" customWidth="1"/>
    <col min="3" max="5" width="15.85546875" style="53" customWidth="1"/>
    <col min="6" max="16384" width="9.140625" style="53"/>
  </cols>
  <sheetData>
    <row r="1" spans="1:6" ht="33" customHeight="1" x14ac:dyDescent="0.2">
      <c r="A1" s="134" t="s">
        <v>27</v>
      </c>
      <c r="B1" s="134"/>
      <c r="C1" s="134"/>
      <c r="D1" s="134"/>
      <c r="E1" s="134"/>
      <c r="F1" s="134"/>
    </row>
    <row r="2" spans="1:6" x14ac:dyDescent="0.2">
      <c r="A2" s="76"/>
      <c r="B2" s="76"/>
      <c r="C2" s="77"/>
      <c r="D2" s="77"/>
      <c r="E2" s="77"/>
    </row>
    <row r="3" spans="1:6" ht="15" x14ac:dyDescent="0.25">
      <c r="A3" s="135" t="s">
        <v>176</v>
      </c>
      <c r="B3" s="135"/>
      <c r="C3" s="135"/>
      <c r="D3" s="135"/>
      <c r="E3" s="135"/>
      <c r="F3" s="135"/>
    </row>
    <row r="4" spans="1:6" ht="15" x14ac:dyDescent="0.2">
      <c r="A4" s="136"/>
      <c r="B4" s="136"/>
      <c r="C4" s="136"/>
      <c r="D4" s="136"/>
      <c r="E4" s="136"/>
      <c r="F4" s="136"/>
    </row>
    <row r="5" spans="1:6" ht="15" x14ac:dyDescent="0.25">
      <c r="A5" s="135" t="s">
        <v>177</v>
      </c>
      <c r="B5" s="135"/>
      <c r="C5" s="135"/>
      <c r="D5" s="135"/>
      <c r="E5" s="135"/>
      <c r="F5" s="135"/>
    </row>
    <row r="7" spans="1:6" ht="30" customHeight="1" x14ac:dyDescent="0.2">
      <c r="A7" s="145" t="s">
        <v>4</v>
      </c>
      <c r="B7" s="145"/>
      <c r="C7" s="6" t="s">
        <v>6</v>
      </c>
      <c r="D7" s="6" t="s">
        <v>7</v>
      </c>
      <c r="E7" s="6" t="s">
        <v>31</v>
      </c>
      <c r="F7" s="29" t="s">
        <v>9</v>
      </c>
    </row>
    <row r="8" spans="1:6" ht="11.25" customHeight="1" x14ac:dyDescent="0.2">
      <c r="A8" s="146">
        <v>1</v>
      </c>
      <c r="B8" s="146"/>
      <c r="C8" s="41">
        <v>2</v>
      </c>
      <c r="D8" s="41">
        <v>3</v>
      </c>
      <c r="E8" s="41">
        <v>4</v>
      </c>
      <c r="F8" s="41" t="s">
        <v>178</v>
      </c>
    </row>
    <row r="9" spans="1:6" ht="13.5" customHeight="1" x14ac:dyDescent="0.2">
      <c r="A9" s="131">
        <v>22218</v>
      </c>
      <c r="B9" s="131" t="s">
        <v>179</v>
      </c>
      <c r="C9" s="132">
        <v>86718688</v>
      </c>
      <c r="D9" s="132">
        <v>86718688</v>
      </c>
      <c r="E9" s="132">
        <v>51394266.780000001</v>
      </c>
      <c r="F9" s="133">
        <f>E9/D9*100</f>
        <v>59.265503163516499</v>
      </c>
    </row>
    <row r="10" spans="1:6" ht="13.5" customHeight="1" x14ac:dyDescent="0.2">
      <c r="A10" s="114">
        <v>31</v>
      </c>
      <c r="B10" s="114" t="s">
        <v>180</v>
      </c>
      <c r="C10" s="115">
        <f>C16</f>
        <v>35898139</v>
      </c>
      <c r="D10" s="115">
        <f t="shared" ref="D10:E10" si="0">D16</f>
        <v>35898139</v>
      </c>
      <c r="E10" s="115">
        <f t="shared" si="0"/>
        <v>24566868.449999999</v>
      </c>
      <c r="F10" s="116">
        <f t="shared" ref="F10:F16" si="1">E10/D10*100</f>
        <v>68.434936000442804</v>
      </c>
    </row>
    <row r="11" spans="1:6" ht="13.5" customHeight="1" x14ac:dyDescent="0.2">
      <c r="A11" s="114">
        <v>43</v>
      </c>
      <c r="B11" s="114" t="s">
        <v>181</v>
      </c>
      <c r="C11" s="115">
        <f>C68</f>
        <v>50819349</v>
      </c>
      <c r="D11" s="115">
        <f t="shared" ref="D11:E11" si="2">D68</f>
        <v>50819349</v>
      </c>
      <c r="E11" s="115">
        <f t="shared" si="2"/>
        <v>26821369.129999995</v>
      </c>
      <c r="F11" s="116">
        <f t="shared" si="1"/>
        <v>52.777868386310878</v>
      </c>
    </row>
    <row r="12" spans="1:6" ht="13.5" hidden="1" customHeight="1" x14ac:dyDescent="0.2">
      <c r="A12" s="114">
        <v>52</v>
      </c>
      <c r="B12" s="114" t="s">
        <v>182</v>
      </c>
      <c r="C12" s="115">
        <f>C141</f>
        <v>0</v>
      </c>
      <c r="D12" s="115">
        <f t="shared" ref="D12:E12" si="3">D141</f>
        <v>0</v>
      </c>
      <c r="E12" s="115">
        <f t="shared" si="3"/>
        <v>0</v>
      </c>
      <c r="F12" s="116"/>
    </row>
    <row r="13" spans="1:6" ht="25.5" x14ac:dyDescent="0.2">
      <c r="A13" s="114">
        <v>71</v>
      </c>
      <c r="B13" s="114" t="s">
        <v>183</v>
      </c>
      <c r="C13" s="115">
        <f>C147</f>
        <v>1200</v>
      </c>
      <c r="D13" s="115">
        <f t="shared" ref="D13:E13" si="4">D147</f>
        <v>1200</v>
      </c>
      <c r="E13" s="115">
        <f t="shared" si="4"/>
        <v>6029.2</v>
      </c>
      <c r="F13" s="116">
        <f t="shared" si="1"/>
        <v>502.43333333333328</v>
      </c>
    </row>
    <row r="14" spans="1:6" ht="13.5" customHeight="1" x14ac:dyDescent="0.2">
      <c r="A14" s="117">
        <v>3401</v>
      </c>
      <c r="B14" s="117" t="s">
        <v>184</v>
      </c>
      <c r="C14" s="118">
        <f>SUM(C10:C13)</f>
        <v>86718688</v>
      </c>
      <c r="D14" s="118">
        <f t="shared" ref="D14:E14" si="5">SUM(D10:D13)</f>
        <v>86718688</v>
      </c>
      <c r="E14" s="118">
        <f t="shared" si="5"/>
        <v>51394266.780000001</v>
      </c>
      <c r="F14" s="119">
        <f t="shared" si="1"/>
        <v>59.265503163516499</v>
      </c>
    </row>
    <row r="15" spans="1:6" ht="13.5" customHeight="1" x14ac:dyDescent="0.2">
      <c r="A15" s="117" t="s">
        <v>185</v>
      </c>
      <c r="B15" s="117" t="s">
        <v>186</v>
      </c>
      <c r="C15" s="118">
        <f>C17+C22+C48+C53+C65+C69+C75+C102+C106+C108+C113+C115+C121+C125+C138+C142+C144+C148</f>
        <v>86718688</v>
      </c>
      <c r="D15" s="118">
        <f>D17+D22+D48+D53+D65+D69+D75+D102+D106+D108+D113+D115+D121+D125+D138+D142+D144+D148</f>
        <v>86718688</v>
      </c>
      <c r="E15" s="118">
        <f>E17+E22+E48+E53+E65+E69+E75+E102+E106+E108+E113+E115+E121+E125+E138+E142+E144+E148</f>
        <v>51394266.780000001</v>
      </c>
      <c r="F15" s="119">
        <f t="shared" si="1"/>
        <v>59.265503163516499</v>
      </c>
    </row>
    <row r="16" spans="1:6" ht="13.5" customHeight="1" x14ac:dyDescent="0.2">
      <c r="A16" s="114">
        <v>31</v>
      </c>
      <c r="B16" s="114" t="s">
        <v>180</v>
      </c>
      <c r="C16" s="115">
        <f>C17+C22+C48+C53+C65</f>
        <v>35898139</v>
      </c>
      <c r="D16" s="115">
        <f>D17+D22+D48+D53+D65</f>
        <v>35898139</v>
      </c>
      <c r="E16" s="115">
        <f>E17+E22+E48+E53+E65</f>
        <v>24566868.449999999</v>
      </c>
      <c r="F16" s="116">
        <f t="shared" si="1"/>
        <v>68.434936000442804</v>
      </c>
    </row>
    <row r="17" spans="1:6" ht="13.5" customHeight="1" x14ac:dyDescent="0.2">
      <c r="A17" s="120">
        <v>31</v>
      </c>
      <c r="B17" s="120" t="s">
        <v>81</v>
      </c>
      <c r="C17" s="121">
        <v>12853126</v>
      </c>
      <c r="D17" s="121">
        <v>12853126</v>
      </c>
      <c r="E17" s="121">
        <f>SUM(E18:E21)</f>
        <v>12856800.789999999</v>
      </c>
      <c r="F17" s="121">
        <f>E17/D17*100</f>
        <v>100.02859063234888</v>
      </c>
    </row>
    <row r="18" spans="1:6" s="3" customFormat="1" ht="13.5" customHeight="1" x14ac:dyDescent="0.2">
      <c r="A18" s="122">
        <v>3111</v>
      </c>
      <c r="B18" s="123" t="s">
        <v>83</v>
      </c>
      <c r="C18" s="124"/>
      <c r="D18" s="124"/>
      <c r="E18" s="124">
        <v>10171542.119999999</v>
      </c>
      <c r="F18" s="124"/>
    </row>
    <row r="19" spans="1:6" s="3" customFormat="1" ht="13.5" hidden="1" customHeight="1" x14ac:dyDescent="0.2">
      <c r="A19" s="122">
        <v>3112</v>
      </c>
      <c r="B19" s="123" t="s">
        <v>84</v>
      </c>
      <c r="C19" s="124"/>
      <c r="D19" s="124"/>
      <c r="E19" s="124"/>
      <c r="F19" s="124"/>
    </row>
    <row r="20" spans="1:6" s="3" customFormat="1" ht="13.5" customHeight="1" x14ac:dyDescent="0.2">
      <c r="A20" s="122">
        <v>3121</v>
      </c>
      <c r="B20" s="123" t="s">
        <v>85</v>
      </c>
      <c r="C20" s="124"/>
      <c r="D20" s="124"/>
      <c r="E20" s="124">
        <v>1062432.8999999999</v>
      </c>
      <c r="F20" s="124"/>
    </row>
    <row r="21" spans="1:6" s="3" customFormat="1" ht="13.5" customHeight="1" x14ac:dyDescent="0.2">
      <c r="A21" s="122">
        <v>3132</v>
      </c>
      <c r="B21" s="123" t="s">
        <v>87</v>
      </c>
      <c r="C21" s="124"/>
      <c r="D21" s="124"/>
      <c r="E21" s="124">
        <v>1622825.77</v>
      </c>
      <c r="F21" s="124"/>
    </row>
    <row r="22" spans="1:6" s="3" customFormat="1" ht="13.5" customHeight="1" x14ac:dyDescent="0.2">
      <c r="A22" s="120">
        <v>32</v>
      </c>
      <c r="B22" s="120" t="s">
        <v>88</v>
      </c>
      <c r="C22" s="121">
        <v>12519578</v>
      </c>
      <c r="D22" s="121">
        <v>12519578</v>
      </c>
      <c r="E22" s="121">
        <f>SUM(E23:E47)</f>
        <v>10209925.059999999</v>
      </c>
      <c r="F22" s="121">
        <f>E22/D22*100</f>
        <v>81.551670990827319</v>
      </c>
    </row>
    <row r="23" spans="1:6" s="3" customFormat="1" ht="13.5" customHeight="1" x14ac:dyDescent="0.2">
      <c r="A23" s="122">
        <v>3211</v>
      </c>
      <c r="B23" s="123" t="s">
        <v>90</v>
      </c>
      <c r="C23" s="124"/>
      <c r="D23" s="124"/>
      <c r="E23" s="124">
        <v>14978.63</v>
      </c>
      <c r="F23" s="124"/>
    </row>
    <row r="24" spans="1:6" s="3" customFormat="1" ht="13.5" customHeight="1" x14ac:dyDescent="0.2">
      <c r="A24" s="125">
        <v>3212</v>
      </c>
      <c r="B24" s="126" t="s">
        <v>91</v>
      </c>
      <c r="C24" s="124"/>
      <c r="D24" s="124"/>
      <c r="E24" s="124">
        <v>158798.93</v>
      </c>
      <c r="F24" s="124"/>
    </row>
    <row r="25" spans="1:6" s="3" customFormat="1" ht="13.5" customHeight="1" x14ac:dyDescent="0.2">
      <c r="A25" s="122">
        <v>3213</v>
      </c>
      <c r="B25" s="123" t="s">
        <v>92</v>
      </c>
      <c r="C25" s="124"/>
      <c r="D25" s="124"/>
      <c r="E25" s="124">
        <v>83006.64</v>
      </c>
      <c r="F25" s="124"/>
    </row>
    <row r="26" spans="1:6" s="3" customFormat="1" ht="13.5" customHeight="1" x14ac:dyDescent="0.2">
      <c r="A26" s="122">
        <v>3214</v>
      </c>
      <c r="B26" s="123" t="s">
        <v>93</v>
      </c>
      <c r="C26" s="124"/>
      <c r="D26" s="124"/>
      <c r="E26" s="127"/>
      <c r="F26" s="124"/>
    </row>
    <row r="27" spans="1:6" s="3" customFormat="1" ht="13.5" customHeight="1" x14ac:dyDescent="0.2">
      <c r="A27" s="122">
        <v>3221</v>
      </c>
      <c r="B27" s="123" t="s">
        <v>95</v>
      </c>
      <c r="C27" s="124"/>
      <c r="D27" s="124"/>
      <c r="E27" s="124">
        <v>432486.88</v>
      </c>
      <c r="F27" s="124"/>
    </row>
    <row r="28" spans="1:6" s="3" customFormat="1" ht="13.5" customHeight="1" x14ac:dyDescent="0.2">
      <c r="A28" s="122">
        <v>3222</v>
      </c>
      <c r="B28" s="123" t="s">
        <v>96</v>
      </c>
      <c r="C28" s="124"/>
      <c r="D28" s="124"/>
      <c r="E28" s="124">
        <v>5889521.04</v>
      </c>
      <c r="F28" s="124"/>
    </row>
    <row r="29" spans="1:6" s="3" customFormat="1" ht="13.5" customHeight="1" x14ac:dyDescent="0.2">
      <c r="A29" s="122">
        <v>3223</v>
      </c>
      <c r="B29" s="123" t="s">
        <v>97</v>
      </c>
      <c r="C29" s="124"/>
      <c r="D29" s="124"/>
      <c r="E29" s="124">
        <v>885678.73</v>
      </c>
      <c r="F29" s="124"/>
    </row>
    <row r="30" spans="1:6" s="3" customFormat="1" ht="13.5" customHeight="1" x14ac:dyDescent="0.2">
      <c r="A30" s="125">
        <v>3224</v>
      </c>
      <c r="B30" s="126" t="s">
        <v>98</v>
      </c>
      <c r="C30" s="124"/>
      <c r="D30" s="124"/>
      <c r="E30" s="124">
        <v>215125.6</v>
      </c>
      <c r="F30" s="124"/>
    </row>
    <row r="31" spans="1:6" s="3" customFormat="1" ht="13.5" customHeight="1" x14ac:dyDescent="0.2">
      <c r="A31" s="122">
        <v>3225</v>
      </c>
      <c r="B31" s="123" t="s">
        <v>169</v>
      </c>
      <c r="C31" s="124"/>
      <c r="D31" s="124"/>
      <c r="E31" s="124">
        <v>73005.38</v>
      </c>
      <c r="F31" s="124"/>
    </row>
    <row r="32" spans="1:6" s="3" customFormat="1" ht="13.5" customHeight="1" x14ac:dyDescent="0.2">
      <c r="A32" s="122">
        <v>3227</v>
      </c>
      <c r="B32" s="123" t="s">
        <v>99</v>
      </c>
      <c r="C32" s="124"/>
      <c r="D32" s="124"/>
      <c r="E32" s="124">
        <v>29263.31</v>
      </c>
      <c r="F32" s="124"/>
    </row>
    <row r="33" spans="1:6" s="3" customFormat="1" ht="13.5" customHeight="1" x14ac:dyDescent="0.2">
      <c r="A33" s="122">
        <v>3231</v>
      </c>
      <c r="B33" s="123" t="s">
        <v>170</v>
      </c>
      <c r="C33" s="124"/>
      <c r="D33" s="124"/>
      <c r="E33" s="124">
        <v>4359.12</v>
      </c>
      <c r="F33" s="124"/>
    </row>
    <row r="34" spans="1:6" s="3" customFormat="1" ht="13.5" customHeight="1" x14ac:dyDescent="0.2">
      <c r="A34" s="122">
        <v>3232</v>
      </c>
      <c r="B34" s="123" t="s">
        <v>101</v>
      </c>
      <c r="C34" s="124"/>
      <c r="D34" s="124"/>
      <c r="E34" s="124">
        <v>688775.67</v>
      </c>
      <c r="F34" s="124"/>
    </row>
    <row r="35" spans="1:6" s="3" customFormat="1" ht="13.5" customHeight="1" x14ac:dyDescent="0.2">
      <c r="A35" s="122">
        <v>3233</v>
      </c>
      <c r="B35" s="123" t="s">
        <v>102</v>
      </c>
      <c r="C35" s="124"/>
      <c r="D35" s="124"/>
      <c r="E35" s="124">
        <v>9606.81</v>
      </c>
      <c r="F35" s="124"/>
    </row>
    <row r="36" spans="1:6" s="3" customFormat="1" ht="13.5" customHeight="1" x14ac:dyDescent="0.2">
      <c r="A36" s="122">
        <v>3234</v>
      </c>
      <c r="B36" s="123" t="s">
        <v>103</v>
      </c>
      <c r="C36" s="124"/>
      <c r="D36" s="124"/>
      <c r="E36" s="124">
        <v>398738.92</v>
      </c>
      <c r="F36" s="124"/>
    </row>
    <row r="37" spans="1:6" s="3" customFormat="1" ht="13.5" customHeight="1" x14ac:dyDescent="0.2">
      <c r="A37" s="122">
        <v>3235</v>
      </c>
      <c r="B37" s="123" t="s">
        <v>104</v>
      </c>
      <c r="C37" s="124"/>
      <c r="D37" s="124"/>
      <c r="E37" s="124">
        <v>13813.9</v>
      </c>
      <c r="F37" s="124"/>
    </row>
    <row r="38" spans="1:6" s="3" customFormat="1" ht="13.5" customHeight="1" x14ac:dyDescent="0.2">
      <c r="A38" s="122">
        <v>3236</v>
      </c>
      <c r="B38" s="123" t="s">
        <v>105</v>
      </c>
      <c r="C38" s="124"/>
      <c r="D38" s="124"/>
      <c r="E38" s="124">
        <v>34223.51</v>
      </c>
      <c r="F38" s="124"/>
    </row>
    <row r="39" spans="1:6" s="3" customFormat="1" ht="13.5" customHeight="1" x14ac:dyDescent="0.2">
      <c r="A39" s="122">
        <v>3237</v>
      </c>
      <c r="B39" s="123" t="s">
        <v>106</v>
      </c>
      <c r="C39" s="124"/>
      <c r="D39" s="124"/>
      <c r="E39" s="124">
        <v>109035.95</v>
      </c>
      <c r="F39" s="124"/>
    </row>
    <row r="40" spans="1:6" s="3" customFormat="1" ht="13.5" customHeight="1" x14ac:dyDescent="0.2">
      <c r="A40" s="122">
        <v>3238</v>
      </c>
      <c r="B40" s="123" t="s">
        <v>107</v>
      </c>
      <c r="C40" s="124"/>
      <c r="D40" s="124"/>
      <c r="E40" s="124">
        <v>124.92</v>
      </c>
      <c r="F40" s="124"/>
    </row>
    <row r="41" spans="1:6" s="3" customFormat="1" ht="13.5" customHeight="1" x14ac:dyDescent="0.2">
      <c r="A41" s="122">
        <v>3239</v>
      </c>
      <c r="B41" s="123" t="s">
        <v>108</v>
      </c>
      <c r="C41" s="124"/>
      <c r="D41" s="124"/>
      <c r="E41" s="124">
        <v>32645.14</v>
      </c>
      <c r="F41" s="124"/>
    </row>
    <row r="42" spans="1:6" s="3" customFormat="1" ht="13.5" customHeight="1" x14ac:dyDescent="0.2">
      <c r="A42" s="122">
        <v>3241</v>
      </c>
      <c r="B42" s="123" t="s">
        <v>109</v>
      </c>
      <c r="C42" s="127"/>
      <c r="D42" s="127"/>
      <c r="E42" s="124">
        <v>24438.44</v>
      </c>
      <c r="F42" s="124"/>
    </row>
    <row r="43" spans="1:6" s="3" customFormat="1" ht="13.5" customHeight="1" x14ac:dyDescent="0.2">
      <c r="A43" s="122">
        <v>3292</v>
      </c>
      <c r="B43" s="123" t="s">
        <v>112</v>
      </c>
      <c r="C43" s="124"/>
      <c r="D43" s="124"/>
      <c r="E43" s="124">
        <v>3574.96</v>
      </c>
      <c r="F43" s="124"/>
    </row>
    <row r="44" spans="1:6" s="3" customFormat="1" ht="13.5" customHeight="1" x14ac:dyDescent="0.2">
      <c r="A44" s="122">
        <v>3293</v>
      </c>
      <c r="B44" s="123" t="s">
        <v>113</v>
      </c>
      <c r="C44" s="124"/>
      <c r="D44" s="124"/>
      <c r="E44" s="124">
        <v>29.95</v>
      </c>
      <c r="F44" s="124"/>
    </row>
    <row r="45" spans="1:6" s="3" customFormat="1" ht="13.5" customHeight="1" x14ac:dyDescent="0.2">
      <c r="A45" s="122">
        <v>3294</v>
      </c>
      <c r="B45" s="123" t="s">
        <v>114</v>
      </c>
      <c r="C45" s="124"/>
      <c r="D45" s="124"/>
      <c r="E45" s="124">
        <v>2567.09</v>
      </c>
      <c r="F45" s="124"/>
    </row>
    <row r="46" spans="1:6" s="3" customFormat="1" ht="13.5" customHeight="1" x14ac:dyDescent="0.2">
      <c r="A46" s="122">
        <v>3295</v>
      </c>
      <c r="B46" s="123" t="s">
        <v>115</v>
      </c>
      <c r="C46" s="124"/>
      <c r="D46" s="124"/>
      <c r="E46" s="124">
        <v>569384.43999999994</v>
      </c>
      <c r="F46" s="124"/>
    </row>
    <row r="47" spans="1:6" s="3" customFormat="1" ht="13.5" customHeight="1" x14ac:dyDescent="0.2">
      <c r="A47" s="122">
        <v>3299</v>
      </c>
      <c r="B47" s="123" t="s">
        <v>110</v>
      </c>
      <c r="C47" s="124"/>
      <c r="D47" s="124"/>
      <c r="E47" s="124">
        <v>536741.1</v>
      </c>
      <c r="F47" s="124"/>
    </row>
    <row r="48" spans="1:6" s="3" customFormat="1" ht="13.5" customHeight="1" x14ac:dyDescent="0.2">
      <c r="A48" s="120">
        <v>34</v>
      </c>
      <c r="B48" s="120" t="s">
        <v>117</v>
      </c>
      <c r="C48" s="121"/>
      <c r="D48" s="121"/>
      <c r="E48" s="121">
        <f>SUM(E49:E52)</f>
        <v>214.57</v>
      </c>
      <c r="F48" s="121"/>
    </row>
    <row r="49" spans="1:6" s="3" customFormat="1" ht="13.5" hidden="1" customHeight="1" x14ac:dyDescent="0.2">
      <c r="A49" s="122">
        <v>3431</v>
      </c>
      <c r="B49" s="123" t="s">
        <v>119</v>
      </c>
      <c r="C49" s="124"/>
      <c r="D49" s="124"/>
      <c r="E49" s="124"/>
      <c r="F49" s="124"/>
    </row>
    <row r="50" spans="1:6" s="3" customFormat="1" ht="12.75" x14ac:dyDescent="0.2">
      <c r="A50" s="122">
        <v>3432</v>
      </c>
      <c r="B50" s="123" t="s">
        <v>120</v>
      </c>
      <c r="C50" s="124"/>
      <c r="D50" s="124"/>
      <c r="E50" s="124">
        <v>214.57</v>
      </c>
      <c r="F50" s="124"/>
    </row>
    <row r="51" spans="1:6" s="3" customFormat="1" ht="13.5" hidden="1" customHeight="1" x14ac:dyDescent="0.2">
      <c r="A51" s="122">
        <v>3433</v>
      </c>
      <c r="B51" s="123" t="s">
        <v>121</v>
      </c>
      <c r="C51" s="124"/>
      <c r="D51" s="124"/>
      <c r="E51" s="124"/>
      <c r="F51" s="124"/>
    </row>
    <row r="52" spans="1:6" s="3" customFormat="1" ht="13.5" hidden="1" customHeight="1" x14ac:dyDescent="0.2">
      <c r="A52" s="122">
        <v>3434</v>
      </c>
      <c r="B52" s="123" t="s">
        <v>122</v>
      </c>
      <c r="C52" s="124"/>
      <c r="D52" s="124"/>
      <c r="E52" s="127"/>
      <c r="F52" s="124"/>
    </row>
    <row r="53" spans="1:6" s="3" customFormat="1" ht="13.5" customHeight="1" x14ac:dyDescent="0.2">
      <c r="A53" s="120">
        <v>42</v>
      </c>
      <c r="B53" s="120" t="s">
        <v>147</v>
      </c>
      <c r="C53" s="121">
        <v>893045</v>
      </c>
      <c r="D53" s="121">
        <v>893045</v>
      </c>
      <c r="E53" s="121">
        <f>SUM(E54:E64)</f>
        <v>239023</v>
      </c>
      <c r="F53" s="121">
        <f>E53/D53*100</f>
        <v>26.764944655644452</v>
      </c>
    </row>
    <row r="54" spans="1:6" s="3" customFormat="1" ht="13.5" customHeight="1" x14ac:dyDescent="0.2">
      <c r="A54" s="122">
        <v>4214</v>
      </c>
      <c r="B54" s="123" t="s">
        <v>187</v>
      </c>
      <c r="C54" s="124"/>
      <c r="D54" s="124"/>
      <c r="E54" s="124">
        <v>16877.5</v>
      </c>
      <c r="F54" s="124"/>
    </row>
    <row r="55" spans="1:6" s="3" customFormat="1" ht="13.5" customHeight="1" x14ac:dyDescent="0.2">
      <c r="A55" s="122">
        <v>4221</v>
      </c>
      <c r="B55" s="123" t="s">
        <v>151</v>
      </c>
      <c r="C55" s="124"/>
      <c r="D55" s="124"/>
      <c r="E55" s="124">
        <v>49847</v>
      </c>
      <c r="F55" s="124"/>
    </row>
    <row r="56" spans="1:6" s="3" customFormat="1" ht="13.5" customHeight="1" x14ac:dyDescent="0.2">
      <c r="A56" s="122">
        <v>4222</v>
      </c>
      <c r="B56" s="123" t="s">
        <v>152</v>
      </c>
      <c r="C56" s="124"/>
      <c r="D56" s="124"/>
      <c r="E56" s="124"/>
      <c r="F56" s="124"/>
    </row>
    <row r="57" spans="1:6" s="3" customFormat="1" ht="13.5" customHeight="1" x14ac:dyDescent="0.2">
      <c r="A57" s="122">
        <v>4223</v>
      </c>
      <c r="B57" s="123" t="s">
        <v>153</v>
      </c>
      <c r="C57" s="124"/>
      <c r="D57" s="124"/>
      <c r="E57" s="124">
        <v>14667.46</v>
      </c>
      <c r="F57" s="124"/>
    </row>
    <row r="58" spans="1:6" s="3" customFormat="1" ht="13.5" hidden="1" customHeight="1" x14ac:dyDescent="0.2">
      <c r="A58" s="122">
        <v>4224</v>
      </c>
      <c r="B58" s="123" t="s">
        <v>154</v>
      </c>
      <c r="C58" s="124"/>
      <c r="D58" s="124"/>
      <c r="E58" s="124"/>
      <c r="F58" s="124"/>
    </row>
    <row r="59" spans="1:6" s="3" customFormat="1" ht="13.5" hidden="1" customHeight="1" x14ac:dyDescent="0.2">
      <c r="A59" s="122">
        <v>4225</v>
      </c>
      <c r="B59" s="123" t="s">
        <v>175</v>
      </c>
      <c r="C59" s="124"/>
      <c r="D59" s="124"/>
      <c r="E59" s="124"/>
      <c r="F59" s="124"/>
    </row>
    <row r="60" spans="1:6" s="3" customFormat="1" ht="13.5" customHeight="1" x14ac:dyDescent="0.2">
      <c r="A60" s="122">
        <v>4226</v>
      </c>
      <c r="B60" s="123" t="s">
        <v>155</v>
      </c>
      <c r="C60" s="124"/>
      <c r="D60" s="124"/>
      <c r="E60" s="124"/>
      <c r="F60" s="124"/>
    </row>
    <row r="61" spans="1:6" s="3" customFormat="1" ht="13.5" customHeight="1" x14ac:dyDescent="0.2">
      <c r="A61" s="122">
        <v>4227</v>
      </c>
      <c r="B61" s="123" t="s">
        <v>156</v>
      </c>
      <c r="C61" s="124"/>
      <c r="D61" s="124"/>
      <c r="E61" s="124">
        <v>131431.04000000001</v>
      </c>
      <c r="F61" s="124"/>
    </row>
    <row r="62" spans="1:6" s="3" customFormat="1" ht="13.5" customHeight="1" x14ac:dyDescent="0.2">
      <c r="A62" s="122">
        <v>4231</v>
      </c>
      <c r="B62" s="123" t="s">
        <v>78</v>
      </c>
      <c r="C62" s="124"/>
      <c r="D62" s="124"/>
      <c r="E62" s="124"/>
      <c r="F62" s="124"/>
    </row>
    <row r="63" spans="1:6" s="3" customFormat="1" ht="13.5" customHeight="1" x14ac:dyDescent="0.2">
      <c r="A63" s="122">
        <v>4241</v>
      </c>
      <c r="B63" s="123" t="s">
        <v>160</v>
      </c>
      <c r="C63" s="124"/>
      <c r="D63" s="124"/>
      <c r="E63" s="124">
        <v>26200</v>
      </c>
      <c r="F63" s="124"/>
    </row>
    <row r="64" spans="1:6" s="3" customFormat="1" ht="13.5" customHeight="1" x14ac:dyDescent="0.2">
      <c r="A64" s="122">
        <v>4262</v>
      </c>
      <c r="B64" s="123" t="s">
        <v>163</v>
      </c>
      <c r="C64" s="124"/>
      <c r="D64" s="124"/>
      <c r="E64" s="124"/>
      <c r="F64" s="124"/>
    </row>
    <row r="65" spans="1:6" s="3" customFormat="1" ht="13.5" customHeight="1" x14ac:dyDescent="0.2">
      <c r="A65" s="120">
        <v>45</v>
      </c>
      <c r="B65" s="120" t="s">
        <v>164</v>
      </c>
      <c r="C65" s="121">
        <v>9632390</v>
      </c>
      <c r="D65" s="121">
        <v>9632390</v>
      </c>
      <c r="E65" s="121">
        <f>SUM(E66:E67)</f>
        <v>1260905.03</v>
      </c>
      <c r="F65" s="121">
        <f>E65/D65*100</f>
        <v>13.090261399299655</v>
      </c>
    </row>
    <row r="66" spans="1:6" s="3" customFormat="1" ht="13.5" customHeight="1" x14ac:dyDescent="0.2">
      <c r="A66" s="122">
        <v>4511</v>
      </c>
      <c r="B66" s="123" t="s">
        <v>165</v>
      </c>
      <c r="C66" s="124"/>
      <c r="D66" s="124"/>
      <c r="E66" s="124">
        <v>1260905.03</v>
      </c>
      <c r="F66" s="124"/>
    </row>
    <row r="67" spans="1:6" s="3" customFormat="1" ht="13.5" customHeight="1" x14ac:dyDescent="0.2">
      <c r="A67" s="122">
        <v>4521</v>
      </c>
      <c r="B67" s="123" t="s">
        <v>166</v>
      </c>
      <c r="C67" s="124"/>
      <c r="D67" s="124"/>
      <c r="E67" s="124"/>
      <c r="F67" s="124"/>
    </row>
    <row r="68" spans="1:6" s="3" customFormat="1" ht="13.5" customHeight="1" x14ac:dyDescent="0.15">
      <c r="A68" s="114">
        <v>43</v>
      </c>
      <c r="B68" s="114" t="s">
        <v>181</v>
      </c>
      <c r="C68" s="115">
        <f>C69+C75+C102+C106+C108+C113+C115+C121+C125+C138</f>
        <v>50819349</v>
      </c>
      <c r="D68" s="115">
        <f t="shared" ref="D68:E68" si="6">D69+D75+D102+D106+D108+D113+D115+D121+D125+D138</f>
        <v>50819349</v>
      </c>
      <c r="E68" s="115">
        <f t="shared" si="6"/>
        <v>26821369.129999995</v>
      </c>
      <c r="F68" s="116">
        <f t="shared" ref="F68" si="7">E68/D68*100</f>
        <v>52.777868386310878</v>
      </c>
    </row>
    <row r="69" spans="1:6" s="3" customFormat="1" ht="13.5" customHeight="1" x14ac:dyDescent="0.2">
      <c r="A69" s="120">
        <v>31</v>
      </c>
      <c r="B69" s="120" t="s">
        <v>81</v>
      </c>
      <c r="C69" s="121">
        <v>13522693</v>
      </c>
      <c r="D69" s="121">
        <v>13522693</v>
      </c>
      <c r="E69" s="121">
        <f>SUM(E70:E74)</f>
        <v>11048342.01</v>
      </c>
      <c r="F69" s="121">
        <f>E69/D69*100</f>
        <v>81.702232018430053</v>
      </c>
    </row>
    <row r="70" spans="1:6" s="3" customFormat="1" ht="13.5" customHeight="1" x14ac:dyDescent="0.2">
      <c r="A70" s="122">
        <v>3111</v>
      </c>
      <c r="B70" s="123" t="s">
        <v>83</v>
      </c>
      <c r="C70" s="124"/>
      <c r="D70" s="124"/>
      <c r="E70" s="124">
        <v>8684537.7699999996</v>
      </c>
      <c r="F70" s="124"/>
    </row>
    <row r="71" spans="1:6" s="3" customFormat="1" ht="13.5" hidden="1" customHeight="1" x14ac:dyDescent="0.2">
      <c r="A71" s="122">
        <v>3112</v>
      </c>
      <c r="B71" s="123" t="s">
        <v>84</v>
      </c>
      <c r="C71" s="124"/>
      <c r="D71" s="124"/>
      <c r="E71" s="124"/>
      <c r="F71" s="124"/>
    </row>
    <row r="72" spans="1:6" s="3" customFormat="1" ht="13.5" customHeight="1" x14ac:dyDescent="0.2">
      <c r="A72" s="122">
        <v>3121</v>
      </c>
      <c r="B72" s="123" t="s">
        <v>85</v>
      </c>
      <c r="C72" s="124"/>
      <c r="D72" s="124"/>
      <c r="E72" s="124">
        <v>875332.4</v>
      </c>
      <c r="F72" s="124"/>
    </row>
    <row r="73" spans="1:6" s="3" customFormat="1" ht="13.5" customHeight="1" x14ac:dyDescent="0.2">
      <c r="A73" s="122">
        <v>3131</v>
      </c>
      <c r="B73" s="123" t="s">
        <v>168</v>
      </c>
      <c r="C73" s="124"/>
      <c r="D73" s="124"/>
      <c r="E73" s="124">
        <v>24560.07</v>
      </c>
      <c r="F73" s="124"/>
    </row>
    <row r="74" spans="1:6" s="3" customFormat="1" ht="13.5" customHeight="1" x14ac:dyDescent="0.2">
      <c r="A74" s="122">
        <v>3132</v>
      </c>
      <c r="B74" s="123" t="s">
        <v>87</v>
      </c>
      <c r="C74" s="124"/>
      <c r="D74" s="124"/>
      <c r="E74" s="124">
        <v>1463911.77</v>
      </c>
      <c r="F74" s="124"/>
    </row>
    <row r="75" spans="1:6" s="3" customFormat="1" ht="13.5" customHeight="1" x14ac:dyDescent="0.2">
      <c r="A75" s="120">
        <v>32</v>
      </c>
      <c r="B75" s="120" t="s">
        <v>88</v>
      </c>
      <c r="C75" s="121">
        <v>9799964</v>
      </c>
      <c r="D75" s="121">
        <v>9799964</v>
      </c>
      <c r="E75" s="121">
        <f>SUM(E76:E101)</f>
        <v>6503608.5699999994</v>
      </c>
      <c r="F75" s="121">
        <f>E75/D75*100</f>
        <v>66.363596539742389</v>
      </c>
    </row>
    <row r="76" spans="1:6" s="3" customFormat="1" ht="13.5" customHeight="1" x14ac:dyDescent="0.2">
      <c r="A76" s="122">
        <v>3211</v>
      </c>
      <c r="B76" s="123" t="s">
        <v>90</v>
      </c>
      <c r="C76" s="124"/>
      <c r="D76" s="124"/>
      <c r="E76" s="124">
        <v>93048.51</v>
      </c>
      <c r="F76" s="124"/>
    </row>
    <row r="77" spans="1:6" s="3" customFormat="1" ht="13.5" customHeight="1" x14ac:dyDescent="0.2">
      <c r="A77" s="125">
        <v>3212</v>
      </c>
      <c r="B77" s="126" t="s">
        <v>91</v>
      </c>
      <c r="C77" s="124"/>
      <c r="D77" s="124"/>
      <c r="E77" s="124">
        <v>175641.63</v>
      </c>
      <c r="F77" s="124"/>
    </row>
    <row r="78" spans="1:6" s="3" customFormat="1" ht="13.5" customHeight="1" x14ac:dyDescent="0.2">
      <c r="A78" s="122">
        <v>3213</v>
      </c>
      <c r="B78" s="123" t="s">
        <v>92</v>
      </c>
      <c r="C78" s="124"/>
      <c r="D78" s="124"/>
      <c r="E78" s="124">
        <v>57385.75</v>
      </c>
      <c r="F78" s="124"/>
    </row>
    <row r="79" spans="1:6" s="3" customFormat="1" ht="13.5" customHeight="1" x14ac:dyDescent="0.2">
      <c r="A79" s="122">
        <v>3214</v>
      </c>
      <c r="B79" s="123" t="s">
        <v>93</v>
      </c>
      <c r="C79" s="124"/>
      <c r="D79" s="124"/>
      <c r="E79" s="124">
        <v>272</v>
      </c>
      <c r="F79" s="124"/>
    </row>
    <row r="80" spans="1:6" s="3" customFormat="1" ht="13.5" customHeight="1" x14ac:dyDescent="0.2">
      <c r="A80" s="122">
        <v>3221</v>
      </c>
      <c r="B80" s="123" t="s">
        <v>95</v>
      </c>
      <c r="C80" s="124"/>
      <c r="D80" s="124"/>
      <c r="E80" s="124">
        <v>250314.78</v>
      </c>
      <c r="F80" s="124"/>
    </row>
    <row r="81" spans="1:6" s="3" customFormat="1" ht="13.5" customHeight="1" x14ac:dyDescent="0.2">
      <c r="A81" s="122">
        <v>3223</v>
      </c>
      <c r="B81" s="123" t="s">
        <v>97</v>
      </c>
      <c r="C81" s="124"/>
      <c r="D81" s="124"/>
      <c r="E81" s="124">
        <v>953673.75</v>
      </c>
      <c r="F81" s="124"/>
    </row>
    <row r="82" spans="1:6" s="3" customFormat="1" ht="13.5" customHeight="1" x14ac:dyDescent="0.2">
      <c r="A82" s="125">
        <v>3224</v>
      </c>
      <c r="B82" s="126" t="s">
        <v>98</v>
      </c>
      <c r="C82" s="124"/>
      <c r="D82" s="124"/>
      <c r="E82" s="124">
        <v>220925.42</v>
      </c>
      <c r="F82" s="124"/>
    </row>
    <row r="83" spans="1:6" s="3" customFormat="1" ht="13.5" customHeight="1" x14ac:dyDescent="0.2">
      <c r="A83" s="122">
        <v>3225</v>
      </c>
      <c r="B83" s="123" t="s">
        <v>169</v>
      </c>
      <c r="C83" s="124"/>
      <c r="D83" s="124"/>
      <c r="E83" s="124">
        <v>79998.52</v>
      </c>
      <c r="F83" s="124"/>
    </row>
    <row r="84" spans="1:6" s="3" customFormat="1" ht="13.5" customHeight="1" x14ac:dyDescent="0.2">
      <c r="A84" s="122">
        <v>3227</v>
      </c>
      <c r="B84" s="123" t="s">
        <v>99</v>
      </c>
      <c r="C84" s="124"/>
      <c r="D84" s="124"/>
      <c r="E84" s="124">
        <v>52628.85</v>
      </c>
      <c r="F84" s="124"/>
    </row>
    <row r="85" spans="1:6" s="3" customFormat="1" ht="13.5" customHeight="1" x14ac:dyDescent="0.2">
      <c r="A85" s="122">
        <v>3231</v>
      </c>
      <c r="B85" s="123" t="s">
        <v>170</v>
      </c>
      <c r="C85" s="124"/>
      <c r="D85" s="124"/>
      <c r="E85" s="124">
        <v>109467</v>
      </c>
      <c r="F85" s="124"/>
    </row>
    <row r="86" spans="1:6" s="3" customFormat="1" ht="13.5" customHeight="1" x14ac:dyDescent="0.2">
      <c r="A86" s="122">
        <v>3232</v>
      </c>
      <c r="B86" s="123" t="s">
        <v>101</v>
      </c>
      <c r="C86" s="124"/>
      <c r="D86" s="124"/>
      <c r="E86" s="124">
        <v>824260.07</v>
      </c>
      <c r="F86" s="124"/>
    </row>
    <row r="87" spans="1:6" s="3" customFormat="1" ht="13.5" customHeight="1" x14ac:dyDescent="0.2">
      <c r="A87" s="122">
        <v>3233</v>
      </c>
      <c r="B87" s="123" t="s">
        <v>102</v>
      </c>
      <c r="C87" s="124"/>
      <c r="D87" s="124"/>
      <c r="E87" s="124">
        <v>290387.02</v>
      </c>
      <c r="F87" s="124"/>
    </row>
    <row r="88" spans="1:6" s="3" customFormat="1" ht="13.5" customHeight="1" x14ac:dyDescent="0.2">
      <c r="A88" s="122">
        <v>3234</v>
      </c>
      <c r="B88" s="123" t="s">
        <v>103</v>
      </c>
      <c r="C88" s="124"/>
      <c r="D88" s="124"/>
      <c r="E88" s="124">
        <v>74562.58</v>
      </c>
      <c r="F88" s="124"/>
    </row>
    <row r="89" spans="1:6" s="3" customFormat="1" ht="13.5" customHeight="1" x14ac:dyDescent="0.2">
      <c r="A89" s="122">
        <v>3235</v>
      </c>
      <c r="B89" s="123" t="s">
        <v>104</v>
      </c>
      <c r="C89" s="124"/>
      <c r="D89" s="124"/>
      <c r="E89" s="124">
        <v>139494.24</v>
      </c>
      <c r="F89" s="124"/>
    </row>
    <row r="90" spans="1:6" s="3" customFormat="1" ht="13.5" customHeight="1" x14ac:dyDescent="0.2">
      <c r="A90" s="122">
        <v>3236</v>
      </c>
      <c r="B90" s="123" t="s">
        <v>105</v>
      </c>
      <c r="C90" s="124"/>
      <c r="D90" s="124"/>
      <c r="E90" s="124">
        <v>12646.36</v>
      </c>
      <c r="F90" s="124"/>
    </row>
    <row r="91" spans="1:6" s="3" customFormat="1" ht="13.5" customHeight="1" x14ac:dyDescent="0.2">
      <c r="A91" s="122">
        <v>3237</v>
      </c>
      <c r="B91" s="123" t="s">
        <v>106</v>
      </c>
      <c r="C91" s="124"/>
      <c r="D91" s="124"/>
      <c r="E91" s="124">
        <v>722082.59</v>
      </c>
      <c r="F91" s="124"/>
    </row>
    <row r="92" spans="1:6" s="3" customFormat="1" ht="13.5" customHeight="1" x14ac:dyDescent="0.2">
      <c r="A92" s="122">
        <v>3238</v>
      </c>
      <c r="B92" s="123" t="s">
        <v>107</v>
      </c>
      <c r="C92" s="124"/>
      <c r="D92" s="124"/>
      <c r="E92" s="124">
        <v>240676.95</v>
      </c>
      <c r="F92" s="124"/>
    </row>
    <row r="93" spans="1:6" s="3" customFormat="1" ht="13.5" customHeight="1" x14ac:dyDescent="0.2">
      <c r="A93" s="122">
        <v>3239</v>
      </c>
      <c r="B93" s="123" t="s">
        <v>108</v>
      </c>
      <c r="C93" s="124"/>
      <c r="D93" s="124"/>
      <c r="E93" s="124">
        <v>541392.13</v>
      </c>
      <c r="F93" s="124"/>
    </row>
    <row r="94" spans="1:6" s="3" customFormat="1" ht="13.5" customHeight="1" x14ac:dyDescent="0.2">
      <c r="A94" s="122">
        <v>3241</v>
      </c>
      <c r="B94" s="123" t="s">
        <v>109</v>
      </c>
      <c r="C94" s="127"/>
      <c r="D94" s="127"/>
      <c r="E94" s="124">
        <v>8760.19</v>
      </c>
      <c r="F94" s="124"/>
    </row>
    <row r="95" spans="1:6" s="3" customFormat="1" ht="12.75" x14ac:dyDescent="0.2">
      <c r="A95" s="122">
        <v>3291</v>
      </c>
      <c r="B95" s="123" t="s">
        <v>111</v>
      </c>
      <c r="C95" s="124"/>
      <c r="D95" s="124"/>
      <c r="E95" s="124">
        <v>17524.46</v>
      </c>
      <c r="F95" s="124"/>
    </row>
    <row r="96" spans="1:6" s="3" customFormat="1" ht="13.5" customHeight="1" x14ac:dyDescent="0.2">
      <c r="A96" s="122">
        <v>3292</v>
      </c>
      <c r="B96" s="123" t="s">
        <v>112</v>
      </c>
      <c r="C96" s="124"/>
      <c r="D96" s="124"/>
      <c r="E96" s="124">
        <v>99564.4</v>
      </c>
      <c r="F96" s="124"/>
    </row>
    <row r="97" spans="1:6" s="3" customFormat="1" ht="13.5" customHeight="1" x14ac:dyDescent="0.2">
      <c r="A97" s="122">
        <v>3293</v>
      </c>
      <c r="B97" s="123" t="s">
        <v>113</v>
      </c>
      <c r="C97" s="124"/>
      <c r="D97" s="124"/>
      <c r="E97" s="124">
        <v>4281.76</v>
      </c>
      <c r="F97" s="124"/>
    </row>
    <row r="98" spans="1:6" s="3" customFormat="1" ht="13.5" customHeight="1" x14ac:dyDescent="0.2">
      <c r="A98" s="122">
        <v>3294</v>
      </c>
      <c r="B98" s="123" t="s">
        <v>114</v>
      </c>
      <c r="C98" s="124"/>
      <c r="D98" s="124"/>
      <c r="E98" s="124">
        <v>5657</v>
      </c>
      <c r="F98" s="124"/>
    </row>
    <row r="99" spans="1:6" s="3" customFormat="1" ht="13.5" customHeight="1" x14ac:dyDescent="0.2">
      <c r="A99" s="122">
        <v>3295</v>
      </c>
      <c r="B99" s="123" t="s">
        <v>115</v>
      </c>
      <c r="C99" s="124"/>
      <c r="D99" s="124"/>
      <c r="E99" s="124">
        <v>726164.72</v>
      </c>
      <c r="F99" s="124"/>
    </row>
    <row r="100" spans="1:6" s="3" customFormat="1" ht="13.5" customHeight="1" x14ac:dyDescent="0.2">
      <c r="A100" s="122">
        <v>3296</v>
      </c>
      <c r="B100" s="123" t="s">
        <v>116</v>
      </c>
      <c r="C100" s="124"/>
      <c r="D100" s="124"/>
      <c r="E100" s="124">
        <v>189.8</v>
      </c>
      <c r="F100" s="124"/>
    </row>
    <row r="101" spans="1:6" s="3" customFormat="1" ht="13.5" customHeight="1" x14ac:dyDescent="0.2">
      <c r="A101" s="122">
        <v>3299</v>
      </c>
      <c r="B101" s="123" t="s">
        <v>110</v>
      </c>
      <c r="C101" s="124"/>
      <c r="D101" s="124"/>
      <c r="E101" s="124">
        <v>802608.09</v>
      </c>
      <c r="F101" s="124"/>
    </row>
    <row r="102" spans="1:6" s="3" customFormat="1" ht="13.5" customHeight="1" x14ac:dyDescent="0.2">
      <c r="A102" s="120">
        <v>34</v>
      </c>
      <c r="B102" s="120" t="s">
        <v>117</v>
      </c>
      <c r="C102" s="121">
        <v>74200</v>
      </c>
      <c r="D102" s="121">
        <v>74200</v>
      </c>
      <c r="E102" s="121">
        <f>SUM(E103:E105)</f>
        <v>70451.329999999987</v>
      </c>
      <c r="F102" s="121">
        <f>E102/D102*100</f>
        <v>94.947884097035015</v>
      </c>
    </row>
    <row r="103" spans="1:6" s="3" customFormat="1" ht="13.5" customHeight="1" x14ac:dyDescent="0.2">
      <c r="A103" s="122">
        <v>3431</v>
      </c>
      <c r="B103" s="123" t="s">
        <v>119</v>
      </c>
      <c r="C103" s="124"/>
      <c r="D103" s="124"/>
      <c r="E103" s="124">
        <v>69024.179999999993</v>
      </c>
      <c r="F103" s="124"/>
    </row>
    <row r="104" spans="1:6" s="3" customFormat="1" ht="13.5" customHeight="1" x14ac:dyDescent="0.2">
      <c r="A104" s="122">
        <v>3433</v>
      </c>
      <c r="B104" s="123" t="s">
        <v>121</v>
      </c>
      <c r="C104" s="124"/>
      <c r="D104" s="124"/>
      <c r="E104" s="124">
        <v>1427.15</v>
      </c>
      <c r="F104" s="124"/>
    </row>
    <row r="105" spans="1:6" s="3" customFormat="1" ht="13.5" customHeight="1" x14ac:dyDescent="0.2">
      <c r="A105" s="122">
        <v>3434</v>
      </c>
      <c r="B105" s="123" t="s">
        <v>122</v>
      </c>
      <c r="C105" s="124"/>
      <c r="D105" s="124"/>
      <c r="E105" s="127"/>
      <c r="F105" s="124"/>
    </row>
    <row r="106" spans="1:6" s="3" customFormat="1" ht="13.5" customHeight="1" x14ac:dyDescent="0.2">
      <c r="A106" s="120">
        <v>35</v>
      </c>
      <c r="B106" s="120" t="s">
        <v>123</v>
      </c>
      <c r="C106" s="121">
        <v>52608</v>
      </c>
      <c r="D106" s="121">
        <v>52608</v>
      </c>
      <c r="E106" s="121">
        <f>E107</f>
        <v>52604.65</v>
      </c>
      <c r="F106" s="121">
        <f>E106/D106*100</f>
        <v>99.99363214720195</v>
      </c>
    </row>
    <row r="107" spans="1:6" s="3" customFormat="1" ht="13.5" customHeight="1" x14ac:dyDescent="0.2">
      <c r="A107" s="122">
        <v>3512</v>
      </c>
      <c r="B107" s="123" t="s">
        <v>124</v>
      </c>
      <c r="C107" s="124"/>
      <c r="D107" s="124"/>
      <c r="E107" s="124">
        <v>52604.65</v>
      </c>
      <c r="F107" s="124"/>
    </row>
    <row r="108" spans="1:6" s="3" customFormat="1" ht="13.5" customHeight="1" x14ac:dyDescent="0.2">
      <c r="A108" s="120">
        <v>36</v>
      </c>
      <c r="B108" s="120" t="s">
        <v>125</v>
      </c>
      <c r="C108" s="121">
        <v>3054270</v>
      </c>
      <c r="D108" s="121">
        <v>3054270</v>
      </c>
      <c r="E108" s="121">
        <f>SUM(E109:E112)</f>
        <v>1563142.06</v>
      </c>
      <c r="F108" s="121">
        <f>E108/D108*100</f>
        <v>51.17890887184172</v>
      </c>
    </row>
    <row r="109" spans="1:6" s="3" customFormat="1" ht="13.5" customHeight="1" x14ac:dyDescent="0.2">
      <c r="A109" s="122">
        <v>3631</v>
      </c>
      <c r="B109" s="123" t="s">
        <v>173</v>
      </c>
      <c r="C109" s="127"/>
      <c r="D109" s="127"/>
      <c r="E109" s="124">
        <v>615181.62</v>
      </c>
      <c r="F109" s="124"/>
    </row>
    <row r="110" spans="1:6" s="3" customFormat="1" ht="12.75" x14ac:dyDescent="0.2">
      <c r="A110" s="125">
        <v>3661</v>
      </c>
      <c r="B110" s="126" t="s">
        <v>127</v>
      </c>
      <c r="C110" s="127"/>
      <c r="D110" s="127"/>
      <c r="E110" s="124">
        <v>8900</v>
      </c>
      <c r="F110" s="124"/>
    </row>
    <row r="111" spans="1:6" s="3" customFormat="1" ht="12.75" x14ac:dyDescent="0.2">
      <c r="A111" s="125">
        <v>3662</v>
      </c>
      <c r="B111" s="126" t="s">
        <v>128</v>
      </c>
      <c r="C111" s="127"/>
      <c r="D111" s="127"/>
      <c r="E111" s="124"/>
      <c r="F111" s="124"/>
    </row>
    <row r="112" spans="1:6" s="3" customFormat="1" ht="12.75" x14ac:dyDescent="0.2">
      <c r="A112" s="125">
        <v>3691</v>
      </c>
      <c r="B112" s="126" t="s">
        <v>130</v>
      </c>
      <c r="C112" s="124"/>
      <c r="D112" s="124"/>
      <c r="E112" s="124">
        <v>939060.44</v>
      </c>
      <c r="F112" s="124"/>
    </row>
    <row r="113" spans="1:6" s="3" customFormat="1" ht="12.75" customHeight="1" x14ac:dyDescent="0.2">
      <c r="A113" s="120">
        <v>37</v>
      </c>
      <c r="B113" s="120" t="s">
        <v>188</v>
      </c>
      <c r="C113" s="121">
        <v>54000</v>
      </c>
      <c r="D113" s="121">
        <v>54000</v>
      </c>
      <c r="E113" s="121">
        <f>E114</f>
        <v>58120</v>
      </c>
      <c r="F113" s="121">
        <f>E113/D113*100</f>
        <v>107.62962962962963</v>
      </c>
    </row>
    <row r="114" spans="1:6" s="3" customFormat="1" ht="13.5" customHeight="1" x14ac:dyDescent="0.2">
      <c r="A114" s="122">
        <v>3721</v>
      </c>
      <c r="B114" s="123" t="s">
        <v>133</v>
      </c>
      <c r="C114" s="124"/>
      <c r="D114" s="124"/>
      <c r="E114" s="124">
        <v>58120</v>
      </c>
      <c r="F114" s="124"/>
    </row>
    <row r="115" spans="1:6" s="3" customFormat="1" ht="13.5" customHeight="1" x14ac:dyDescent="0.2">
      <c r="A115" s="120">
        <v>38</v>
      </c>
      <c r="B115" s="120" t="s">
        <v>174</v>
      </c>
      <c r="C115" s="121">
        <v>173355</v>
      </c>
      <c r="D115" s="121">
        <v>173355</v>
      </c>
      <c r="E115" s="121">
        <f>SUM(E116:E120)</f>
        <v>147588.57</v>
      </c>
      <c r="F115" s="121">
        <f>E115/D115*100</f>
        <v>85.136609846846071</v>
      </c>
    </row>
    <row r="116" spans="1:6" s="3" customFormat="1" ht="13.5" customHeight="1" x14ac:dyDescent="0.2">
      <c r="A116" s="122">
        <v>3811</v>
      </c>
      <c r="B116" s="123" t="s">
        <v>134</v>
      </c>
      <c r="C116" s="124"/>
      <c r="D116" s="124"/>
      <c r="E116" s="124">
        <v>124527.73</v>
      </c>
      <c r="F116" s="124"/>
    </row>
    <row r="117" spans="1:6" s="3" customFormat="1" ht="13.5" hidden="1" customHeight="1" x14ac:dyDescent="0.2">
      <c r="A117" s="122">
        <v>3821</v>
      </c>
      <c r="B117" s="123" t="s">
        <v>136</v>
      </c>
      <c r="C117" s="124"/>
      <c r="D117" s="124"/>
      <c r="E117" s="124"/>
      <c r="F117" s="124"/>
    </row>
    <row r="118" spans="1:6" s="3" customFormat="1" ht="13.5" customHeight="1" x14ac:dyDescent="0.2">
      <c r="A118" s="122">
        <v>3831</v>
      </c>
      <c r="B118" s="123" t="s">
        <v>138</v>
      </c>
      <c r="C118" s="124"/>
      <c r="D118" s="124"/>
      <c r="E118" s="124">
        <v>23060.84</v>
      </c>
      <c r="F118" s="124"/>
    </row>
    <row r="119" spans="1:6" s="3" customFormat="1" ht="13.5" hidden="1" customHeight="1" x14ac:dyDescent="0.2">
      <c r="A119" s="122">
        <v>3833</v>
      </c>
      <c r="B119" s="123" t="s">
        <v>139</v>
      </c>
      <c r="C119" s="127"/>
      <c r="D119" s="127"/>
      <c r="E119" s="124"/>
      <c r="F119" s="124"/>
    </row>
    <row r="120" spans="1:6" s="3" customFormat="1" ht="13.5" customHeight="1" x14ac:dyDescent="0.2">
      <c r="A120" s="122">
        <v>3835</v>
      </c>
      <c r="B120" s="123" t="s">
        <v>70</v>
      </c>
      <c r="C120" s="124"/>
      <c r="D120" s="124"/>
      <c r="E120" s="124"/>
      <c r="F120" s="124"/>
    </row>
    <row r="121" spans="1:6" s="3" customFormat="1" ht="13.5" customHeight="1" x14ac:dyDescent="0.2">
      <c r="A121" s="120">
        <v>41</v>
      </c>
      <c r="B121" s="120" t="s">
        <v>141</v>
      </c>
      <c r="C121" s="121">
        <v>1203905</v>
      </c>
      <c r="D121" s="121">
        <v>1203905</v>
      </c>
      <c r="E121" s="121">
        <f>SUM(E122:E124)</f>
        <v>150105.35</v>
      </c>
      <c r="F121" s="121">
        <f>E121/D121*100</f>
        <v>12.468205547779933</v>
      </c>
    </row>
    <row r="122" spans="1:6" s="3" customFormat="1" ht="13.5" customHeight="1" x14ac:dyDescent="0.2">
      <c r="A122" s="122">
        <v>4111</v>
      </c>
      <c r="B122" s="123" t="s">
        <v>143</v>
      </c>
      <c r="C122" s="124"/>
      <c r="D122" s="124"/>
      <c r="E122" s="124"/>
      <c r="F122" s="124"/>
    </row>
    <row r="123" spans="1:6" s="3" customFormat="1" ht="13.5" customHeight="1" x14ac:dyDescent="0.2">
      <c r="A123" s="122">
        <v>4123</v>
      </c>
      <c r="B123" s="123" t="s">
        <v>145</v>
      </c>
      <c r="C123" s="124"/>
      <c r="D123" s="124"/>
      <c r="E123" s="127"/>
      <c r="F123" s="124"/>
    </row>
    <row r="124" spans="1:6" s="3" customFormat="1" ht="13.5" customHeight="1" x14ac:dyDescent="0.2">
      <c r="A124" s="122">
        <v>4124</v>
      </c>
      <c r="B124" s="123" t="s">
        <v>146</v>
      </c>
      <c r="C124" s="124"/>
      <c r="D124" s="124"/>
      <c r="E124" s="124">
        <v>150105.35</v>
      </c>
      <c r="F124" s="124"/>
    </row>
    <row r="125" spans="1:6" s="3" customFormat="1" ht="13.5" customHeight="1" x14ac:dyDescent="0.2">
      <c r="A125" s="120">
        <v>42</v>
      </c>
      <c r="B125" s="120" t="s">
        <v>147</v>
      </c>
      <c r="C125" s="121">
        <v>12083870</v>
      </c>
      <c r="D125" s="121">
        <v>12083870</v>
      </c>
      <c r="E125" s="121">
        <f>SUM(E126:E137)</f>
        <v>2457080.8199999998</v>
      </c>
      <c r="F125" s="121">
        <f>E125/D125*100</f>
        <v>20.33355886814406</v>
      </c>
    </row>
    <row r="126" spans="1:6" s="3" customFormat="1" ht="13.5" customHeight="1" x14ac:dyDescent="0.2">
      <c r="A126" s="122">
        <v>4214</v>
      </c>
      <c r="B126" s="123" t="s">
        <v>149</v>
      </c>
      <c r="C126" s="124"/>
      <c r="D126" s="124"/>
      <c r="E126" s="124">
        <v>3400</v>
      </c>
      <c r="F126" s="124"/>
    </row>
    <row r="127" spans="1:6" s="3" customFormat="1" ht="13.5" customHeight="1" x14ac:dyDescent="0.2">
      <c r="A127" s="122">
        <v>4221</v>
      </c>
      <c r="B127" s="123" t="s">
        <v>151</v>
      </c>
      <c r="C127" s="124"/>
      <c r="D127" s="124"/>
      <c r="E127" s="124">
        <v>181083.75</v>
      </c>
      <c r="F127" s="124"/>
    </row>
    <row r="128" spans="1:6" s="3" customFormat="1" ht="13.5" customHeight="1" x14ac:dyDescent="0.2">
      <c r="A128" s="122">
        <v>4222</v>
      </c>
      <c r="B128" s="123" t="s">
        <v>152</v>
      </c>
      <c r="C128" s="124"/>
      <c r="D128" s="124"/>
      <c r="E128" s="124">
        <v>16061.95</v>
      </c>
      <c r="F128" s="124"/>
    </row>
    <row r="129" spans="1:6" s="3" customFormat="1" ht="13.5" customHeight="1" x14ac:dyDescent="0.2">
      <c r="A129" s="122">
        <v>4223</v>
      </c>
      <c r="B129" s="123" t="s">
        <v>153</v>
      </c>
      <c r="C129" s="124"/>
      <c r="D129" s="124"/>
      <c r="E129" s="124">
        <v>14348</v>
      </c>
      <c r="F129" s="124"/>
    </row>
    <row r="130" spans="1:6" s="3" customFormat="1" ht="13.5" customHeight="1" x14ac:dyDescent="0.2">
      <c r="A130" s="122">
        <v>4224</v>
      </c>
      <c r="B130" s="123" t="s">
        <v>154</v>
      </c>
      <c r="C130" s="124"/>
      <c r="D130" s="124"/>
      <c r="E130" s="124"/>
      <c r="F130" s="124"/>
    </row>
    <row r="131" spans="1:6" s="3" customFormat="1" ht="13.5" customHeight="1" x14ac:dyDescent="0.2">
      <c r="A131" s="122">
        <v>4225</v>
      </c>
      <c r="B131" s="123" t="s">
        <v>175</v>
      </c>
      <c r="C131" s="124"/>
      <c r="D131" s="124"/>
      <c r="E131" s="124">
        <v>91532.3</v>
      </c>
      <c r="F131" s="124"/>
    </row>
    <row r="132" spans="1:6" s="3" customFormat="1" ht="13.5" customHeight="1" x14ac:dyDescent="0.2">
      <c r="A132" s="122">
        <v>4226</v>
      </c>
      <c r="B132" s="123" t="s">
        <v>155</v>
      </c>
      <c r="C132" s="124"/>
      <c r="D132" s="124"/>
      <c r="E132" s="124"/>
      <c r="F132" s="124"/>
    </row>
    <row r="133" spans="1:6" s="3" customFormat="1" ht="13.5" customHeight="1" x14ac:dyDescent="0.2">
      <c r="A133" s="122">
        <v>4227</v>
      </c>
      <c r="B133" s="123" t="s">
        <v>156</v>
      </c>
      <c r="C133" s="124"/>
      <c r="D133" s="124"/>
      <c r="E133" s="124">
        <v>427005.42</v>
      </c>
      <c r="F133" s="124"/>
    </row>
    <row r="134" spans="1:6" s="3" customFormat="1" ht="13.5" customHeight="1" x14ac:dyDescent="0.2">
      <c r="A134" s="122">
        <v>4231</v>
      </c>
      <c r="B134" s="123" t="s">
        <v>78</v>
      </c>
      <c r="C134" s="124"/>
      <c r="D134" s="124"/>
      <c r="E134" s="124"/>
      <c r="F134" s="124"/>
    </row>
    <row r="135" spans="1:6" s="3" customFormat="1" ht="13.5" customHeight="1" x14ac:dyDescent="0.2">
      <c r="A135" s="125">
        <v>4233</v>
      </c>
      <c r="B135" s="126" t="s">
        <v>158</v>
      </c>
      <c r="C135" s="124"/>
      <c r="D135" s="124"/>
      <c r="E135" s="124">
        <v>1718550</v>
      </c>
      <c r="F135" s="124"/>
    </row>
    <row r="136" spans="1:6" s="3" customFormat="1" ht="13.5" customHeight="1" x14ac:dyDescent="0.2">
      <c r="A136" s="122">
        <v>4244</v>
      </c>
      <c r="B136" s="123" t="s">
        <v>161</v>
      </c>
      <c r="C136" s="124"/>
      <c r="D136" s="124"/>
      <c r="E136" s="124">
        <v>1199.4000000000001</v>
      </c>
      <c r="F136" s="124"/>
    </row>
    <row r="137" spans="1:6" s="3" customFormat="1" ht="13.5" customHeight="1" x14ac:dyDescent="0.2">
      <c r="A137" s="122">
        <v>4262</v>
      </c>
      <c r="B137" s="123" t="s">
        <v>163</v>
      </c>
      <c r="C137" s="124"/>
      <c r="D137" s="124"/>
      <c r="E137" s="124">
        <v>3900</v>
      </c>
      <c r="F137" s="124"/>
    </row>
    <row r="138" spans="1:6" s="3" customFormat="1" ht="13.5" customHeight="1" x14ac:dyDescent="0.2">
      <c r="A138" s="120">
        <v>45</v>
      </c>
      <c r="B138" s="120" t="s">
        <v>164</v>
      </c>
      <c r="C138" s="121">
        <v>10800484</v>
      </c>
      <c r="D138" s="121">
        <v>10800484</v>
      </c>
      <c r="E138" s="121">
        <f>SUM(E139:E140)</f>
        <v>4770325.7699999996</v>
      </c>
      <c r="F138" s="121">
        <f>E138/D138*100</f>
        <v>44.167703688093972</v>
      </c>
    </row>
    <row r="139" spans="1:6" s="3" customFormat="1" ht="13.5" customHeight="1" x14ac:dyDescent="0.2">
      <c r="A139" s="122">
        <v>4511</v>
      </c>
      <c r="B139" s="123" t="s">
        <v>165</v>
      </c>
      <c r="C139" s="124"/>
      <c r="D139" s="124"/>
      <c r="E139" s="124">
        <v>4770325.7699999996</v>
      </c>
      <c r="F139" s="124"/>
    </row>
    <row r="140" spans="1:6" s="3" customFormat="1" ht="13.5" customHeight="1" x14ac:dyDescent="0.2">
      <c r="A140" s="122">
        <v>4521</v>
      </c>
      <c r="B140" s="123" t="s">
        <v>166</v>
      </c>
      <c r="C140" s="124"/>
      <c r="D140" s="124"/>
      <c r="E140" s="124"/>
      <c r="F140" s="124"/>
    </row>
    <row r="141" spans="1:6" ht="13.5" hidden="1" customHeight="1" x14ac:dyDescent="0.2">
      <c r="A141" s="128">
        <v>52</v>
      </c>
      <c r="B141" s="128" t="s">
        <v>182</v>
      </c>
      <c r="C141" s="129">
        <f>C142+C144</f>
        <v>0</v>
      </c>
      <c r="D141" s="129">
        <f t="shared" ref="D141:E141" si="8">D142+D144</f>
        <v>0</v>
      </c>
      <c r="E141" s="129">
        <f t="shared" si="8"/>
        <v>0</v>
      </c>
      <c r="F141" s="130" t="e">
        <f t="shared" ref="F141" si="9">E141/D141*100</f>
        <v>#DIV/0!</v>
      </c>
    </row>
    <row r="142" spans="1:6" ht="13.5" hidden="1" customHeight="1" x14ac:dyDescent="0.2">
      <c r="A142" s="120">
        <v>32</v>
      </c>
      <c r="B142" s="120" t="s">
        <v>88</v>
      </c>
      <c r="C142" s="121"/>
      <c r="D142" s="121"/>
      <c r="E142" s="121">
        <f>E143</f>
        <v>0</v>
      </c>
      <c r="F142" s="121" t="e">
        <f>E142/D142*100</f>
        <v>#DIV/0!</v>
      </c>
    </row>
    <row r="143" spans="1:6" ht="13.5" hidden="1" customHeight="1" x14ac:dyDescent="0.2">
      <c r="A143" s="122">
        <v>3235</v>
      </c>
      <c r="B143" s="123" t="s">
        <v>104</v>
      </c>
      <c r="C143" s="124"/>
      <c r="D143" s="124"/>
      <c r="E143" s="124"/>
      <c r="F143" s="124"/>
    </row>
    <row r="144" spans="1:6" hidden="1" x14ac:dyDescent="0.2">
      <c r="A144" s="120">
        <v>42</v>
      </c>
      <c r="B144" s="120" t="s">
        <v>147</v>
      </c>
      <c r="C144" s="121"/>
      <c r="D144" s="121"/>
      <c r="E144" s="121">
        <f>SUM(E145:E146)</f>
        <v>0</v>
      </c>
      <c r="F144" s="121" t="e">
        <f>E144/D144*100</f>
        <v>#DIV/0!</v>
      </c>
    </row>
    <row r="145" spans="1:6" hidden="1" x14ac:dyDescent="0.2">
      <c r="A145" s="122">
        <v>4227</v>
      </c>
      <c r="B145" s="123" t="s">
        <v>156</v>
      </c>
      <c r="C145" s="124"/>
      <c r="D145" s="124"/>
      <c r="E145" s="124"/>
      <c r="F145" s="124"/>
    </row>
    <row r="146" spans="1:6" hidden="1" x14ac:dyDescent="0.2">
      <c r="A146" s="122">
        <v>4231</v>
      </c>
      <c r="B146" s="123" t="s">
        <v>78</v>
      </c>
      <c r="C146" s="124"/>
      <c r="D146" s="124"/>
      <c r="E146" s="124"/>
      <c r="F146" s="124"/>
    </row>
    <row r="147" spans="1:6" ht="25.5" x14ac:dyDescent="0.2">
      <c r="A147" s="114">
        <v>71</v>
      </c>
      <c r="B147" s="114" t="s">
        <v>183</v>
      </c>
      <c r="C147" s="115">
        <f>C148</f>
        <v>1200</v>
      </c>
      <c r="D147" s="115">
        <f t="shared" ref="D147:E147" si="10">D148</f>
        <v>1200</v>
      </c>
      <c r="E147" s="115">
        <f t="shared" si="10"/>
        <v>6029.2</v>
      </c>
      <c r="F147" s="116">
        <f t="shared" ref="F147" si="11">E147/D147*100</f>
        <v>502.43333333333328</v>
      </c>
    </row>
    <row r="148" spans="1:6" ht="13.5" customHeight="1" x14ac:dyDescent="0.2">
      <c r="A148" s="120">
        <v>42</v>
      </c>
      <c r="B148" s="120" t="s">
        <v>189</v>
      </c>
      <c r="C148" s="121">
        <v>1200</v>
      </c>
      <c r="D148" s="121">
        <v>1200</v>
      </c>
      <c r="E148" s="121">
        <f>E149+E150</f>
        <v>6029.2</v>
      </c>
      <c r="F148" s="121">
        <f>E148/D148*100</f>
        <v>502.43333333333328</v>
      </c>
    </row>
    <row r="149" spans="1:6" ht="13.5" customHeight="1" x14ac:dyDescent="0.2">
      <c r="A149" s="122">
        <v>4221</v>
      </c>
      <c r="B149" s="123" t="s">
        <v>151</v>
      </c>
      <c r="C149" s="124"/>
      <c r="D149" s="124"/>
      <c r="E149" s="124">
        <v>1200</v>
      </c>
      <c r="F149" s="124"/>
    </row>
    <row r="150" spans="1:6" x14ac:dyDescent="0.2">
      <c r="A150" s="122">
        <v>4227</v>
      </c>
      <c r="B150" s="123" t="s">
        <v>156</v>
      </c>
      <c r="C150" s="124"/>
      <c r="D150" s="124"/>
      <c r="E150" s="124">
        <v>4829.2</v>
      </c>
      <c r="F150" s="124"/>
    </row>
    <row r="154" spans="1:6" x14ac:dyDescent="0.2">
      <c r="A154" s="22"/>
      <c r="B154" s="22"/>
      <c r="C154" s="25"/>
      <c r="D154" s="25"/>
      <c r="E154" s="25"/>
    </row>
    <row r="155" spans="1:6" x14ac:dyDescent="0.2">
      <c r="B155" s="22"/>
      <c r="C155" s="25"/>
      <c r="D155" s="25"/>
      <c r="E155" s="25"/>
    </row>
  </sheetData>
  <mergeCells count="6">
    <mergeCell ref="A8:B8"/>
    <mergeCell ref="A1:F1"/>
    <mergeCell ref="A3:F3"/>
    <mergeCell ref="A4:F4"/>
    <mergeCell ref="A5:F5"/>
    <mergeCell ref="A7:B7"/>
  </mergeCells>
  <printOptions horizontalCentered="1"/>
  <pageMargins left="0.11811023622047245" right="0.11811023622047245" top="0.55118110236220474" bottom="0.35433070866141736" header="0.31496062992125984" footer="0.11811023622047245"/>
  <pageSetup paperSize="9" scale="95" orientation="landscape" horizontalDpi="4294967295" verticalDpi="4294967295" r:id="rId1"/>
  <headerFooter>
    <oddFooter>&amp;C
&amp;"Arial,Uobičajeno"&amp;9Stranica &amp;P/&amp;N</oddFooter>
  </headerFooter>
  <rowBreaks count="1" manualBreakCount="1">
    <brk id="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8</vt:i4>
      </vt:variant>
    </vt:vector>
  </HeadingPairs>
  <TitlesOfParts>
    <vt:vector size="13" baseType="lpstr">
      <vt:lpstr>Sažetak</vt:lpstr>
      <vt:lpstr>Izvještaj po ekonomskoj klasif</vt:lpstr>
      <vt:lpstr>Izvještaj po izvorima financir</vt:lpstr>
      <vt:lpstr>Izvještaj po funkcijskoj klasif</vt:lpstr>
      <vt:lpstr>Posebni dio</vt:lpstr>
      <vt:lpstr>'Izvještaj po ekonomskoj klasif'!Ispis_naslova</vt:lpstr>
      <vt:lpstr>'Izvještaj po izvorima financir'!Ispis_naslova</vt:lpstr>
      <vt:lpstr>'Posebni dio'!Ispis_naslova</vt:lpstr>
      <vt:lpstr>'Izvještaj po ekonomskoj klasif'!Podrucje_ispisa</vt:lpstr>
      <vt:lpstr>'Izvještaj po funkcijskoj klasif'!Podrucje_ispisa</vt:lpstr>
      <vt:lpstr>'Izvještaj po izvorima financir'!Podrucje_ispisa</vt:lpstr>
      <vt:lpstr>'Posebni dio'!Podrucje_ispisa</vt:lpstr>
      <vt:lpstr>Sažetak!Podrucje_ispisa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 analiza2</dc:creator>
  <cp:lastModifiedBy>Plan Analiza1</cp:lastModifiedBy>
  <cp:lastPrinted>2026-03-11T07:51:30Z</cp:lastPrinted>
  <dcterms:created xsi:type="dcterms:W3CDTF">2026-03-10T08:22:34Z</dcterms:created>
  <dcterms:modified xsi:type="dcterms:W3CDTF">2026-03-11T08:35:35Z</dcterms:modified>
</cp:coreProperties>
</file>